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3035" activeTab="3"/>
  </bookViews>
  <sheets>
    <sheet name="Inicio" sheetId="1" r:id="rId1"/>
    <sheet name="Datos" sheetId="2" r:id="rId2"/>
    <sheet name="Análisis" sheetId="3" r:id="rId3"/>
    <sheet name="Coclusiones" sheetId="4" r:id="rId4"/>
  </sheets>
  <definedNames/>
  <calcPr fullCalcOnLoad="1"/>
</workbook>
</file>

<file path=xl/sharedStrings.xml><?xml version="1.0" encoding="utf-8"?>
<sst xmlns="http://schemas.openxmlformats.org/spreadsheetml/2006/main" count="70" uniqueCount="63">
  <si>
    <t xml:space="preserve">       or      T = 6.28 * (L / 9.8) ^.5</t>
  </si>
  <si>
    <t xml:space="preserve">      where:    </t>
  </si>
  <si>
    <t>Given:</t>
  </si>
  <si>
    <t xml:space="preserve">L = </t>
  </si>
  <si>
    <t xml:space="preserve">g = </t>
  </si>
  <si>
    <t>T =</t>
  </si>
  <si>
    <t>Find:</t>
  </si>
  <si>
    <t>m</t>
  </si>
  <si>
    <t>s</t>
  </si>
  <si>
    <r>
      <t>p</t>
    </r>
    <r>
      <rPr>
        <sz val="10"/>
        <rFont val="Arial"/>
        <family val="0"/>
      </rPr>
      <t xml:space="preserve"> = 3.14</t>
    </r>
  </si>
  <si>
    <t>HIPOTESIS:</t>
  </si>
  <si>
    <t xml:space="preserve"> Si la longitud de un péndulo aumenta, el periodo del péndulo  [incrementará][disminuirá][permanece igual].</t>
  </si>
  <si>
    <t>RECOLECCIÓN DE DATOS:</t>
  </si>
  <si>
    <t>Tiempo (s)
para 10 oscilaciones</t>
  </si>
  <si>
    <t xml:space="preserve">  El tiempo que tarda un péndulo en realizar una oscilación completa se llama</t>
  </si>
  <si>
    <t xml:space="preserve">  [periodo] [frecuencia] [fase] [amplitud].</t>
  </si>
  <si>
    <t xml:space="preserve"> Si la longitud del péndulo aumenta, el periodo </t>
  </si>
  <si>
    <t xml:space="preserve">   [aumenta] [permance igual] [disminuye]</t>
  </si>
  <si>
    <t xml:space="preserve"> Si la masa del péndulo aumenta, el periodo </t>
  </si>
  <si>
    <t xml:space="preserve">  [aumenta] [permance igual] [disminuye]</t>
  </si>
  <si>
    <t xml:space="preserve"> Si el reloj de péndulo de tu abuela se retrasa corregirías el problema </t>
  </si>
  <si>
    <t xml:space="preserve">   [acortando] [alargando] el  péndulo.</t>
  </si>
  <si>
    <t xml:space="preserve"> Muchos materiales aumenta su tamaño cuando se calientan y se contraen cuando se enfrían.</t>
  </si>
  <si>
    <t xml:space="preserve"> Un reloj probablemente irá más [atrasado] [adelantado] durante el verano.</t>
  </si>
  <si>
    <t xml:space="preserve"> En el punto más bajo de la oscilación un péndulo tiene la mayor velocidad </t>
  </si>
  <si>
    <t xml:space="preserve"> y por tanto la mayor energía [cinética] [potencial] .</t>
  </si>
  <si>
    <t xml:space="preserve"> En el punto más alto de la oscilación un péndulo tiene sólo energía  [cinética] [potencial].</t>
  </si>
  <si>
    <t>Aplicación</t>
  </si>
  <si>
    <t>En 1851, El físico Jean Bernard Foucault utilizón un péndulo para demostrar la rotaicón de la Tierra</t>
  </si>
  <si>
    <t>sobe su eje. El péndulo tenía 67 metros de largo. Cuando este se pone en movimiento, el plano de oscilación</t>
  </si>
  <si>
    <t xml:space="preserve">comienza a desplazarse muy lentamenten. Después de 24 horas, este plano había girado 270º. </t>
  </si>
  <si>
    <t>¿Cuál era el periodo del péndulo de Foucoul?</t>
  </si>
  <si>
    <t>PERIODO DE UN PÉNDULO</t>
  </si>
  <si>
    <t>L = longitud del péndulo (m)</t>
  </si>
  <si>
    <t>T = periodo del péndulo (s)</t>
  </si>
  <si>
    <r>
      <t xml:space="preserve">T = 2 </t>
    </r>
    <r>
      <rPr>
        <sz val="12"/>
        <rFont val="Symbol"/>
        <family val="1"/>
      </rPr>
      <t>p</t>
    </r>
    <r>
      <rPr>
        <sz val="12"/>
        <rFont val="Arial"/>
        <family val="0"/>
      </rPr>
      <t xml:space="preserve"> ( L / g )</t>
    </r>
    <r>
      <rPr>
        <vertAlign val="superscript"/>
        <sz val="12"/>
        <rFont val="Arial"/>
        <family val="2"/>
      </rPr>
      <t>1/2</t>
    </r>
  </si>
  <si>
    <r>
      <t>g = aceleración de la gravedad (9.8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</si>
  <si>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</si>
  <si>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p</t>
    </r>
    <r>
      <rPr>
        <b/>
        <sz val="12"/>
        <rFont val="Arial"/>
        <family val="0"/>
      </rPr>
      <t xml:space="preserve"> = </t>
    </r>
  </si>
  <si>
    <t>Tras observar la animación del péndulo sin modificar ningún parámetro te proponemos que platees una hipótesis de trabajo.</t>
  </si>
  <si>
    <t>periodo</t>
  </si>
  <si>
    <t xml:space="preserve"> Si la masa de un péndulo se incrementa, el periodo del péndulo  [aumentará][disminuirá][permanece igual].</t>
  </si>
  <si>
    <t>dos variable y modificando una tercera</t>
  </si>
  <si>
    <t xml:space="preserve">        A continuación vamos recoger datos de cada una de las variables. En todos los casos veremos como se modifica el tiempo manteniendo constantes </t>
  </si>
  <si>
    <t>a) Variación del periódo con la longitud</t>
  </si>
  <si>
    <t>Fijando la masa para un 1kg y un ángulo de salida de 10º iremos midiendo el tiempo para diez oscilaciones cambiando la longitud en intervalos de 0,4 m</t>
  </si>
  <si>
    <r>
      <t xml:space="preserve">Periodo (s)
</t>
    </r>
    <r>
      <rPr>
        <sz val="8"/>
        <rFont val="Arial"/>
        <family val="2"/>
      </rPr>
      <t>= Tiempo / 10               c</t>
    </r>
  </si>
  <si>
    <t>Longitud  (m)</t>
  </si>
  <si>
    <r>
      <t>Período teórico 
  T = 2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(L/g)</t>
    </r>
    <r>
      <rPr>
        <vertAlign val="superscript"/>
        <sz val="10"/>
        <rFont val="Arial"/>
        <family val="2"/>
      </rPr>
      <t>1/2</t>
    </r>
  </si>
  <si>
    <t xml:space="preserve">PROBLEMA: ¿Qué factores afectan el periodo de un péndulo?  </t>
  </si>
  <si>
    <t>Fijando la longitud del péndulo para un 1 m y un ángulo de salida de 10º iremos midiendo el tiempo para diez oscilaciones cambiando la masa en intervalos de 0,4 Kg</t>
  </si>
  <si>
    <t>Masa  (Kg)</t>
  </si>
  <si>
    <t>b) Variación del periódo con la masa</t>
  </si>
  <si>
    <t>c) Variación del periódo con el ángulo</t>
  </si>
  <si>
    <t>Fijando la longitud del péndulo para un 4 m y una masa de 1 kg  iremos midiendo el tiempo para diez oscilaciones cambiando el ángulo  en intervalos de 2º</t>
  </si>
  <si>
    <t xml:space="preserve">Ángulo ( º ) </t>
  </si>
  <si>
    <t>ANALYSIS: Responde en el cuadro verde a las afirmaciones que consideres acertadas de entre las que se te proponen.</t>
  </si>
  <si>
    <t xml:space="preserve"> Si el ángulo de inclinación de un péndulo se incrementa, el periodo del péndulo  [aumentará][disminuirá][permanece igual].</t>
  </si>
  <si>
    <r>
      <t xml:space="preserve">Conclusión: </t>
    </r>
    <r>
      <rPr>
        <sz val="16"/>
        <rFont val="Arial"/>
        <family val="2"/>
      </rPr>
      <t xml:space="preserve"> </t>
    </r>
  </si>
  <si>
    <t>Haccer doble click sobre el cuadro.</t>
  </si>
  <si>
    <t>¿Coinciden estos factores con tu hipótesis inicial?</t>
  </si>
  <si>
    <t>HIPOTESIS IINCIAL</t>
  </si>
  <si>
    <t xml:space="preserve"> ¿Qué factores afectan al periodo del péndulo?¿Cómo lo cambian?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</si>
</sst>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</numFmts>
  <fonts count="1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2"/>
      <color indexed="12"/>
      <name val="Wingdings"/>
      <family val="0"/>
    </font>
    <font>
      <sz val="10"/>
      <name val="Wingdings"/>
      <family val="0"/>
    </font>
    <font>
      <sz val="12"/>
      <name val="Symbol"/>
      <family val="1"/>
    </font>
    <font>
      <vertAlign val="superscript"/>
      <sz val="12"/>
      <name val="Arial"/>
      <family val="2"/>
    </font>
    <font>
      <b/>
      <sz val="12"/>
      <name val="Symbol"/>
      <family val="1"/>
    </font>
    <font>
      <b/>
      <sz val="22"/>
      <name val="Arial"/>
      <family val="2"/>
    </font>
    <font>
      <sz val="16"/>
      <name val="Arial"/>
      <family val="2"/>
    </font>
    <font>
      <b/>
      <sz val="11.25"/>
      <name val="Arial"/>
      <family val="2"/>
    </font>
    <font>
      <b/>
      <sz val="8"/>
      <name val="Arial"/>
      <family val="0"/>
    </font>
    <font>
      <b/>
      <sz val="9.25"/>
      <name val="Arial"/>
      <family val="0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 vertical="top"/>
    </xf>
    <xf numFmtId="0" fontId="6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 horizontal="right"/>
    </xf>
    <xf numFmtId="0" fontId="6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72" fontId="0" fillId="4" borderId="1" xfId="0" applyNumberForma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78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7" fillId="4" borderId="0" xfId="0" applyFont="1" applyFill="1" applyAlignment="1">
      <alignment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Border="1" applyAlignment="1">
      <alignment wrapText="1"/>
    </xf>
    <xf numFmtId="0" fontId="1" fillId="4" borderId="0" xfId="0" applyFont="1" applyFill="1" applyAlignment="1">
      <alignment horizontal="center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right"/>
    </xf>
    <xf numFmtId="0" fontId="0" fillId="4" borderId="8" xfId="0" applyFill="1" applyBorder="1" applyAlignment="1">
      <alignment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Periodo frente a la masa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Periodo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Datos!$C$33:$C$37</c:f>
              <c:numCache/>
            </c:numRef>
          </c:xVal>
          <c:yVal>
            <c:numRef>
              <c:f>Datos!$D$33:$D$37</c:f>
              <c:numCache/>
            </c:numRef>
          </c:yVal>
          <c:smooth val="1"/>
        </c:ser>
        <c:axId val="57263573"/>
        <c:axId val="45610110"/>
      </c:scatterChart>
      <c:val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Masa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0110"/>
        <c:crosses val="autoZero"/>
        <c:crossBetween val="midCat"/>
        <c:dispUnits/>
      </c:valAx>
      <c:valAx>
        <c:axId val="45610110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6357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Periodo frente al ángulo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Periodo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Datos!$C$53:$C$57</c:f>
              <c:numCache/>
            </c:numRef>
          </c:xVal>
          <c:yVal>
            <c:numRef>
              <c:f>Datos!$D$53:$D$57</c:f>
              <c:numCache/>
            </c:numRef>
          </c:yVal>
          <c:smooth val="1"/>
        </c:ser>
        <c:axId val="7837807"/>
        <c:axId val="3431400"/>
      </c:scatterChart>
      <c:val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Ángulo ( º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1400"/>
        <c:crosses val="autoZero"/>
        <c:crossBetween val="midCat"/>
        <c:dispUnits/>
      </c:valAx>
      <c:valAx>
        <c:axId val="3431400"/>
        <c:scaling>
          <c:orientation val="minMax"/>
          <c:max val="6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37807"/>
        <c:crosses val="autoZero"/>
        <c:crossBetween val="midCat"/>
        <c:dispUnits/>
        <c:majorUnit val="0.5"/>
        <c:minorUnit val="0.01"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Periodo frente a la longitud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1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Datos!$C$14:$C$18</c:f>
              <c:numCache/>
            </c:numRef>
          </c:xVal>
          <c:yVal>
            <c:numRef>
              <c:f>Datos!$D$14:$D$18</c:f>
              <c:numCache/>
            </c:numRef>
          </c:yVal>
          <c:smooth val="1"/>
        </c:ser>
        <c:axId val="30882601"/>
        <c:axId val="9507954"/>
      </c:scatterChart>
      <c:valAx>
        <c:axId val="3088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07954"/>
        <c:crosses val="autoZero"/>
        <c:crossBetween val="midCat"/>
        <c:dispUnits/>
      </c:valAx>
      <c:valAx>
        <c:axId val="95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26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9525</xdr:rowOff>
    </xdr:from>
    <xdr:to>
      <xdr:col>13</xdr:col>
      <xdr:colOff>104775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724150" y="171450"/>
          <a:ext cx="7286625" cy="142875"/>
        </a:xfrm>
        <a:prstGeom prst="rect">
          <a:avLst/>
        </a:prstGeom>
        <a:pattFill prst="dkHorz">
          <a:fgClr>
            <a:srgbClr val="FFCC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13</xdr:row>
      <xdr:rowOff>142875</xdr:rowOff>
    </xdr:from>
    <xdr:to>
      <xdr:col>11</xdr:col>
      <xdr:colOff>419100</xdr:colOff>
      <xdr:row>15</xdr:row>
      <xdr:rowOff>114300</xdr:rowOff>
    </xdr:to>
    <xdr:sp>
      <xdr:nvSpPr>
        <xdr:cNvPr id="2" name="Oval 2"/>
        <xdr:cNvSpPr>
          <a:spLocks/>
        </xdr:cNvSpPr>
      </xdr:nvSpPr>
      <xdr:spPr>
        <a:xfrm>
          <a:off x="8286750" y="2762250"/>
          <a:ext cx="514350" cy="485775"/>
        </a:xfrm>
        <a:prstGeom prst="ellipse">
          <a:avLst/>
        </a:prstGeom>
        <a:gradFill rotWithShape="1">
          <a:gsLst>
            <a:gs pos="0">
              <a:srgbClr val="969696"/>
            </a:gs>
            <a:gs pos="100000">
              <a:srgbClr val="45454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</xdr:row>
      <xdr:rowOff>19050</xdr:rowOff>
    </xdr:from>
    <xdr:to>
      <xdr:col>11</xdr:col>
      <xdr:colOff>504825</xdr:colOff>
      <xdr:row>14</xdr:row>
      <xdr:rowOff>133350</xdr:rowOff>
    </xdr:to>
    <xdr:sp>
      <xdr:nvSpPr>
        <xdr:cNvPr id="3" name="Rectangle 3"/>
        <xdr:cNvSpPr>
          <a:spLocks/>
        </xdr:cNvSpPr>
      </xdr:nvSpPr>
      <xdr:spPr>
        <a:xfrm rot="821535">
          <a:off x="8858250" y="180975"/>
          <a:ext cx="28575" cy="2828925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114300</xdr:rowOff>
    </xdr:from>
    <xdr:to>
      <xdr:col>7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219700" y="114300"/>
          <a:ext cx="400050" cy="695325"/>
          <a:chOff x="565" y="0"/>
          <a:chExt cx="94" cy="122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 rot="482402" flipH="1">
            <a:off x="606" y="85"/>
            <a:ext cx="3" cy="27"/>
          </a:xfrm>
          <a:prstGeom prst="rect">
            <a:avLst/>
          </a:prstGeom>
          <a:gradFill rotWithShape="1">
            <a:gsLst>
              <a:gs pos="0">
                <a:srgbClr val="FFCC00"/>
              </a:gs>
              <a:gs pos="100000">
                <a:srgbClr val="755E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95" y="105"/>
            <a:ext cx="19" cy="17"/>
          </a:xfrm>
          <a:prstGeom prst="ellipse">
            <a:avLst/>
          </a:prstGeom>
          <a:gradFill rotWithShape="1">
            <a:gsLst>
              <a:gs pos="0">
                <a:srgbClr val="FFCC00"/>
              </a:gs>
              <a:gs pos="100000">
                <a:srgbClr val="755E00"/>
              </a:gs>
            </a:gsLst>
            <a:path path="rect">
              <a:fillToRect r="100000" b="10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238125</xdr:colOff>
      <xdr:row>2</xdr:row>
      <xdr:rowOff>142875</xdr:rowOff>
    </xdr:from>
    <xdr:to>
      <xdr:col>8</xdr:col>
      <xdr:colOff>752475</xdr:colOff>
      <xdr:row>8</xdr:row>
      <xdr:rowOff>28575</xdr:rowOff>
    </xdr:to>
    <xdr:sp>
      <xdr:nvSpPr>
        <xdr:cNvPr id="8" name="AutoShape 10"/>
        <xdr:cNvSpPr>
          <a:spLocks/>
        </xdr:cNvSpPr>
      </xdr:nvSpPr>
      <xdr:spPr>
        <a:xfrm>
          <a:off x="4048125" y="466725"/>
          <a:ext cx="2800350" cy="857250"/>
        </a:xfrm>
        <a:prstGeom prst="rect"/>
        <a:noFill/>
      </xdr:spPr>
      <xdr:txBody>
        <a:bodyPr fromWordArt="1" wrap="none">
          <a:prstTxWarp prst="textDeflate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Periodo de un péndulo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30</xdr:row>
      <xdr:rowOff>28575</xdr:rowOff>
    </xdr:from>
    <xdr:to>
      <xdr:col>11</xdr:col>
      <xdr:colOff>514350</xdr:colOff>
      <xdr:row>40</xdr:row>
      <xdr:rowOff>66675</xdr:rowOff>
    </xdr:to>
    <xdr:graphicFrame>
      <xdr:nvGraphicFramePr>
        <xdr:cNvPr id="1" name="Chart 5"/>
        <xdr:cNvGraphicFramePr/>
      </xdr:nvGraphicFramePr>
      <xdr:xfrm>
        <a:off x="3400425" y="5781675"/>
        <a:ext cx="57531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50</xdr:row>
      <xdr:rowOff>28575</xdr:rowOff>
    </xdr:from>
    <xdr:to>
      <xdr:col>11</xdr:col>
      <xdr:colOff>514350</xdr:colOff>
      <xdr:row>60</xdr:row>
      <xdr:rowOff>66675</xdr:rowOff>
    </xdr:to>
    <xdr:graphicFrame>
      <xdr:nvGraphicFramePr>
        <xdr:cNvPr id="2" name="Chart 6"/>
        <xdr:cNvGraphicFramePr/>
      </xdr:nvGraphicFramePr>
      <xdr:xfrm>
        <a:off x="3400425" y="9963150"/>
        <a:ext cx="57531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10</xdr:row>
      <xdr:rowOff>47625</xdr:rowOff>
    </xdr:from>
    <xdr:to>
      <xdr:col>12</xdr:col>
      <xdr:colOff>38100</xdr:colOff>
      <xdr:row>26</xdr:row>
      <xdr:rowOff>57150</xdr:rowOff>
    </xdr:to>
    <xdr:graphicFrame>
      <xdr:nvGraphicFramePr>
        <xdr:cNvPr id="3" name="Chart 7"/>
        <xdr:cNvGraphicFramePr/>
      </xdr:nvGraphicFramePr>
      <xdr:xfrm>
        <a:off x="4495800" y="1962150"/>
        <a:ext cx="49434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workbookViewId="0" topLeftCell="A1">
      <selection activeCell="D17" sqref="D17"/>
    </sheetView>
  </sheetViews>
  <sheetFormatPr defaultColWidth="11.421875" defaultRowHeight="12.75"/>
  <sheetData>
    <row r="1" spans="1:3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7.75">
      <c r="A9" s="17" t="s">
        <v>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>
      <c r="A11" s="18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>
      <c r="A12" s="1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>
      <c r="A13" s="1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>
      <c r="A14" s="1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>
      <c r="A15" s="1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>
      <c r="A16" s="4"/>
      <c r="B16" s="4"/>
      <c r="C16" s="4"/>
      <c r="D16" s="3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4"/>
      <c r="B17" s="4"/>
      <c r="C17" s="4"/>
      <c r="D17" s="1"/>
      <c r="E17" s="4" t="s">
        <v>11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4"/>
      <c r="B18" s="4"/>
      <c r="C18" s="4"/>
      <c r="D18" s="1"/>
      <c r="E18" s="4" t="s">
        <v>41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4"/>
      <c r="B19" s="4"/>
      <c r="C19" s="4"/>
      <c r="D19" s="28"/>
      <c r="E19" s="4" t="s">
        <v>57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30"/>
      <c r="B53" s="30"/>
      <c r="C53" s="31"/>
      <c r="D53" s="5"/>
      <c r="E53" s="6"/>
      <c r="F53" s="5"/>
      <c r="G53" s="5"/>
      <c r="H53" s="5"/>
      <c r="I53" s="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30"/>
      <c r="B54" s="30"/>
      <c r="C54" s="31"/>
      <c r="D54" s="7"/>
      <c r="E54" s="5"/>
      <c r="F54" s="5"/>
      <c r="G54" s="5"/>
      <c r="H54" s="5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30"/>
      <c r="B55" s="30"/>
      <c r="C55" s="31"/>
      <c r="D55" s="5"/>
      <c r="E55" s="6"/>
      <c r="F55" s="5"/>
      <c r="G55" s="5"/>
      <c r="H55" s="5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30"/>
      <c r="B56" s="30"/>
      <c r="C56" s="31"/>
      <c r="D56" s="7"/>
      <c r="E56" s="5"/>
      <c r="F56" s="5"/>
      <c r="G56" s="5"/>
      <c r="H56" s="5"/>
      <c r="I56" s="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30"/>
      <c r="B57" s="30"/>
      <c r="C57" s="31"/>
      <c r="D57" s="5"/>
      <c r="E57" s="6"/>
      <c r="F57" s="5"/>
      <c r="G57" s="5"/>
      <c r="H57" s="5"/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30"/>
      <c r="B58" s="30"/>
      <c r="C58" s="31"/>
      <c r="D58" s="7"/>
      <c r="E58" s="5"/>
      <c r="F58" s="5"/>
      <c r="G58" s="5"/>
      <c r="H58" s="5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30"/>
      <c r="B59" s="30"/>
      <c r="C59" s="31"/>
      <c r="D59" s="5"/>
      <c r="E59" s="6"/>
      <c r="F59" s="5"/>
      <c r="G59" s="5"/>
      <c r="H59" s="5"/>
      <c r="I59" s="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30"/>
      <c r="B60" s="30"/>
      <c r="C60" s="31"/>
      <c r="D60" s="7"/>
      <c r="E60" s="5"/>
      <c r="F60" s="5"/>
      <c r="G60" s="5"/>
      <c r="H60" s="5"/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30"/>
      <c r="B61" s="30"/>
      <c r="C61" s="31"/>
      <c r="D61" s="5"/>
      <c r="E61" s="6"/>
      <c r="F61" s="5"/>
      <c r="G61" s="5"/>
      <c r="H61" s="5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30"/>
      <c r="B62" s="30"/>
      <c r="C62" s="31"/>
      <c r="D62" s="7"/>
      <c r="E62" s="5"/>
      <c r="F62" s="5"/>
      <c r="G62" s="5"/>
      <c r="H62" s="5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30"/>
      <c r="B63" s="30"/>
      <c r="C63" s="31"/>
      <c r="D63" s="32"/>
      <c r="E63" s="33"/>
      <c r="F63" s="33"/>
      <c r="G63" s="33"/>
      <c r="H63" s="33"/>
      <c r="I63" s="3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30"/>
      <c r="B64" s="30"/>
      <c r="C64" s="31"/>
      <c r="D64" s="32"/>
      <c r="E64" s="33"/>
      <c r="F64" s="33"/>
      <c r="G64" s="33"/>
      <c r="H64" s="33"/>
      <c r="I64" s="3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30"/>
      <c r="B65" s="30"/>
      <c r="C65" s="31"/>
      <c r="D65" s="5"/>
      <c r="E65" s="6"/>
      <c r="F65" s="5"/>
      <c r="G65" s="5"/>
      <c r="H65" s="5"/>
      <c r="I65" s="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30"/>
      <c r="B66" s="30"/>
      <c r="C66" s="31"/>
      <c r="D66" s="7"/>
      <c r="E66" s="5"/>
      <c r="F66" s="5"/>
      <c r="G66" s="5"/>
      <c r="H66" s="5"/>
      <c r="I66" s="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2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34" ht="15">
      <c r="A88" s="4"/>
      <c r="B88" s="4"/>
      <c r="C88" s="4"/>
      <c r="D88" s="11"/>
      <c r="E88" s="4"/>
      <c r="F88" s="1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1:34" ht="12.75"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1:34" ht="12.75"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1:34" ht="12.75"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1:34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1:34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1:34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1:34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1:34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</sheetData>
  <mergeCells count="15">
    <mergeCell ref="D63:I64"/>
    <mergeCell ref="A65:B66"/>
    <mergeCell ref="C65:C66"/>
    <mergeCell ref="A61:B62"/>
    <mergeCell ref="C61:C62"/>
    <mergeCell ref="A63:B64"/>
    <mergeCell ref="C63:C64"/>
    <mergeCell ref="A57:B58"/>
    <mergeCell ref="C57:C58"/>
    <mergeCell ref="A59:B60"/>
    <mergeCell ref="C59:C60"/>
    <mergeCell ref="A53:B54"/>
    <mergeCell ref="C53:C54"/>
    <mergeCell ref="A55:B56"/>
    <mergeCell ref="C55:C56"/>
  </mergeCells>
  <printOptions/>
  <pageMargins left="0.75" right="0.75" top="1" bottom="1" header="0" footer="0"/>
  <pageSetup orientation="portrait" paperSize="9"/>
  <drawing r:id="rId3"/>
  <legacyDrawing r:id="rId2"/>
  <oleObjects>
    <oleObject progId="MS_ClipArt_Gallery" shapeId="50453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workbookViewId="0" topLeftCell="A25">
      <selection activeCell="M21" sqref="M21"/>
    </sheetView>
  </sheetViews>
  <sheetFormatPr defaultColWidth="11.421875" defaultRowHeight="12.75"/>
  <cols>
    <col min="1" max="1" width="8.421875" style="0" customWidth="1"/>
    <col min="3" max="3" width="13.00390625" style="0" customWidth="1"/>
    <col min="5" max="5" width="16.7109375" style="0" customWidth="1"/>
  </cols>
  <sheetData>
    <row r="1" spans="1:16" ht="15.7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"/>
    </row>
    <row r="2" spans="1:16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4"/>
    </row>
    <row r="3" spans="1:16" ht="15">
      <c r="A3" s="8" t="s">
        <v>43</v>
      </c>
      <c r="B3" s="8"/>
      <c r="C3" s="8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8" t="s">
        <v>42</v>
      </c>
      <c r="B4" s="8"/>
      <c r="C4" s="8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8"/>
      <c r="B5" s="8"/>
      <c r="C5" s="8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8"/>
      <c r="B6" s="8"/>
      <c r="C6" s="8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75">
      <c r="A7" s="3" t="s">
        <v>44</v>
      </c>
      <c r="B7" s="8"/>
      <c r="C7" s="8"/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.75">
      <c r="A8" s="3"/>
      <c r="B8" s="8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10" t="s">
        <v>45</v>
      </c>
      <c r="B9" s="8"/>
      <c r="C9" s="8"/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s="4"/>
      <c r="B11" s="34"/>
      <c r="C11" s="34"/>
      <c r="D11" s="3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s="4"/>
      <c r="B12" s="34"/>
      <c r="C12" s="34"/>
      <c r="D12" s="3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51.75" customHeight="1">
      <c r="A13" s="4"/>
      <c r="B13" s="25" t="s">
        <v>13</v>
      </c>
      <c r="C13" s="26" t="s">
        <v>47</v>
      </c>
      <c r="D13" s="2" t="s">
        <v>46</v>
      </c>
      <c r="E13" s="2" t="s">
        <v>48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>
      <c r="A14" s="4"/>
      <c r="B14" s="20">
        <v>12.9</v>
      </c>
      <c r="C14" s="21">
        <v>0.4</v>
      </c>
      <c r="D14" s="22">
        <f>B14/10</f>
        <v>1.29</v>
      </c>
      <c r="E14" s="23">
        <f>IF(B14&lt;&gt;"",6.28*(C14/9.8)^0.5,"")</f>
        <v>1.2687515959575766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/>
      <c r="B15" s="20">
        <v>18.1</v>
      </c>
      <c r="C15" s="21">
        <v>0.8</v>
      </c>
      <c r="D15" s="22">
        <f>B15/10</f>
        <v>1.81</v>
      </c>
      <c r="E15" s="23">
        <f>IF(B15&lt;&gt;"",6.28*(C15/9.8)^0.5,"")</f>
        <v>1.7942857142857143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20">
        <v>22.9</v>
      </c>
      <c r="C16" s="21">
        <v>1.2</v>
      </c>
      <c r="D16" s="22">
        <f>B16/10</f>
        <v>2.29</v>
      </c>
      <c r="E16" s="23">
        <f>IF(B16&lt;&gt;"",6.28*(C16/9.8)^0.5,"")</f>
        <v>2.1975422263826223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20">
        <v>26.1</v>
      </c>
      <c r="C17" s="21">
        <v>1.6</v>
      </c>
      <c r="D17" s="22">
        <f>B17/10</f>
        <v>2.6100000000000003</v>
      </c>
      <c r="E17" s="23">
        <f>IF(B17&lt;&gt;"",6.28*(C17/9.8)^0.5,"")</f>
        <v>2.537503191915153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20">
        <v>29.2</v>
      </c>
      <c r="C18" s="21">
        <v>2</v>
      </c>
      <c r="D18" s="22">
        <f>B18/10</f>
        <v>2.92</v>
      </c>
      <c r="E18" s="23">
        <f>IF(B18&lt;&gt;"",6.28*(C18/9.8)^0.5,"")</f>
        <v>2.837014815122489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3" t="s">
        <v>52</v>
      </c>
      <c r="B26" s="8"/>
      <c r="C26" s="8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.75">
      <c r="A27" s="3"/>
      <c r="B27" s="8"/>
      <c r="C27" s="8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10" t="s">
        <v>50</v>
      </c>
      <c r="B28" s="8"/>
      <c r="C28" s="8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34"/>
      <c r="C30" s="34"/>
      <c r="D30" s="3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53.25" customHeight="1">
      <c r="A31" s="4"/>
      <c r="B31" s="34"/>
      <c r="C31" s="34"/>
      <c r="D31" s="3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5" ht="38.25">
      <c r="A32" s="4"/>
      <c r="B32" s="25" t="s">
        <v>13</v>
      </c>
      <c r="C32" s="26" t="s">
        <v>51</v>
      </c>
      <c r="D32" s="2" t="s">
        <v>46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20">
        <v>20.4</v>
      </c>
      <c r="C33" s="21">
        <v>0.4</v>
      </c>
      <c r="D33" s="24">
        <f>B33/10</f>
        <v>2.04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20">
        <v>20.2</v>
      </c>
      <c r="C34" s="21">
        <v>0.8</v>
      </c>
      <c r="D34" s="24">
        <f>B34/10</f>
        <v>2.02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20">
        <v>20</v>
      </c>
      <c r="C35" s="21">
        <v>1.2</v>
      </c>
      <c r="D35" s="24">
        <f>B35/10</f>
        <v>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20">
        <v>19.8</v>
      </c>
      <c r="C36" s="21">
        <v>1.6</v>
      </c>
      <c r="D36" s="24">
        <f>B36/10</f>
        <v>1.98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20">
        <v>20.1</v>
      </c>
      <c r="C37" s="21">
        <v>2</v>
      </c>
      <c r="D37" s="24">
        <f>B37/10</f>
        <v>2.0100000000000002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.75">
      <c r="A46" s="3" t="s">
        <v>53</v>
      </c>
      <c r="B46" s="8"/>
      <c r="C46" s="8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>
      <c r="A47" s="3"/>
      <c r="B47" s="8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10" t="s">
        <v>54</v>
      </c>
      <c r="B48" s="8"/>
      <c r="C48" s="8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34"/>
      <c r="C50" s="34"/>
      <c r="D50" s="3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34"/>
      <c r="C51" s="34"/>
      <c r="D51" s="3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38.25">
      <c r="A52" s="4"/>
      <c r="B52" s="25" t="s">
        <v>13</v>
      </c>
      <c r="C52" s="26" t="s">
        <v>55</v>
      </c>
      <c r="D52" s="2" t="s">
        <v>46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20">
        <v>40.12</v>
      </c>
      <c r="C53" s="21">
        <v>2</v>
      </c>
      <c r="D53" s="27">
        <f>B53/10</f>
        <v>4.012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20">
        <v>40.15</v>
      </c>
      <c r="C54" s="21">
        <v>4</v>
      </c>
      <c r="D54" s="27">
        <f>B54/10</f>
        <v>4.015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20">
        <v>40.17</v>
      </c>
      <c r="C55" s="21">
        <v>6</v>
      </c>
      <c r="D55" s="27">
        <f>B55/10</f>
        <v>4.017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20">
        <v>40.19</v>
      </c>
      <c r="C56" s="21">
        <v>8</v>
      </c>
      <c r="D56" s="27">
        <f>B56/10</f>
        <v>4.019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20">
        <v>40.22</v>
      </c>
      <c r="C57" s="21">
        <v>10</v>
      </c>
      <c r="D57" s="27">
        <f>B57/10</f>
        <v>4.022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</sheetData>
  <mergeCells count="4">
    <mergeCell ref="B11:D12"/>
    <mergeCell ref="A1:O1"/>
    <mergeCell ref="B30:D31"/>
    <mergeCell ref="B50:D5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>
      <selection activeCell="E35" sqref="E35:E36"/>
    </sheetView>
  </sheetViews>
  <sheetFormatPr defaultColWidth="11.421875" defaultRowHeight="12.75"/>
  <sheetData>
    <row r="1" spans="1:16" ht="16.5" thickBot="1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thickBot="1">
      <c r="A2" s="36" t="s">
        <v>40</v>
      </c>
      <c r="B2" s="37"/>
      <c r="C2" s="40" t="str">
        <f>IF(A2="periodo","J",IF(A2="","","K"))</f>
        <v>J</v>
      </c>
      <c r="D2" s="5" t="s">
        <v>14</v>
      </c>
      <c r="E2" s="6"/>
      <c r="F2" s="5"/>
      <c r="G2" s="5"/>
      <c r="H2" s="5"/>
      <c r="I2" s="5"/>
      <c r="J2" s="4"/>
      <c r="K2" s="4"/>
      <c r="L2" s="4"/>
      <c r="M2" s="4"/>
      <c r="N2" s="4"/>
      <c r="O2" s="4"/>
      <c r="P2" s="4"/>
    </row>
    <row r="3" spans="1:16" ht="13.5" thickBot="1">
      <c r="A3" s="38"/>
      <c r="B3" s="39"/>
      <c r="C3" s="40"/>
      <c r="D3" s="7" t="s">
        <v>15</v>
      </c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</row>
    <row r="4" spans="1:16" ht="13.5" thickBot="1">
      <c r="A4" s="36"/>
      <c r="B4" s="37"/>
      <c r="C4" s="40">
        <f>IF(A4="aumenta","J",IF(A4="","","K"))</f>
      </c>
      <c r="D4" s="5" t="s">
        <v>16</v>
      </c>
      <c r="E4" s="6"/>
      <c r="F4" s="5"/>
      <c r="G4" s="5"/>
      <c r="H4" s="5"/>
      <c r="I4" s="5"/>
      <c r="J4" s="4"/>
      <c r="K4" s="4"/>
      <c r="L4" s="4"/>
      <c r="M4" s="4"/>
      <c r="N4" s="4"/>
      <c r="O4" s="4"/>
      <c r="P4" s="4"/>
    </row>
    <row r="5" spans="1:16" ht="13.5" thickBot="1">
      <c r="A5" s="38"/>
      <c r="B5" s="39"/>
      <c r="C5" s="40"/>
      <c r="D5" s="7" t="s">
        <v>17</v>
      </c>
      <c r="E5" s="5"/>
      <c r="F5" s="5"/>
      <c r="G5" s="5"/>
      <c r="H5" s="5"/>
      <c r="I5" s="5"/>
      <c r="J5" s="4"/>
      <c r="K5" s="4"/>
      <c r="L5" s="4"/>
      <c r="M5" s="4"/>
      <c r="N5" s="4"/>
      <c r="O5" s="4"/>
      <c r="P5" s="4"/>
    </row>
    <row r="6" spans="1:16" ht="13.5" thickBot="1">
      <c r="A6" s="36"/>
      <c r="B6" s="37"/>
      <c r="C6" s="40">
        <f>IF(A6="permanece igual","J",IF(A6="","","K"))</f>
      </c>
      <c r="D6" s="5" t="s">
        <v>18</v>
      </c>
      <c r="E6" s="6"/>
      <c r="F6" s="5"/>
      <c r="G6" s="5"/>
      <c r="H6" s="5"/>
      <c r="I6" s="5"/>
      <c r="J6" s="4"/>
      <c r="K6" s="4"/>
      <c r="L6" s="4"/>
      <c r="M6" s="4"/>
      <c r="N6" s="4"/>
      <c r="O6" s="4"/>
      <c r="P6" s="4"/>
    </row>
    <row r="7" spans="1:16" ht="13.5" thickBot="1">
      <c r="A7" s="38"/>
      <c r="B7" s="39"/>
      <c r="C7" s="40"/>
      <c r="D7" s="7" t="s">
        <v>19</v>
      </c>
      <c r="E7" s="5"/>
      <c r="F7" s="5"/>
      <c r="G7" s="5"/>
      <c r="H7" s="5"/>
      <c r="I7" s="5"/>
      <c r="J7" s="4"/>
      <c r="K7" s="4"/>
      <c r="L7" s="4"/>
      <c r="M7" s="4"/>
      <c r="N7" s="4"/>
      <c r="O7" s="4"/>
      <c r="P7" s="4"/>
    </row>
    <row r="8" spans="1:16" ht="13.5" thickBot="1">
      <c r="A8" s="36"/>
      <c r="B8" s="37"/>
      <c r="C8" s="40">
        <f>IF(A8="acortando","J",IF(A8="","","K"))</f>
      </c>
      <c r="D8" s="5" t="s">
        <v>20</v>
      </c>
      <c r="E8" s="6"/>
      <c r="F8" s="5"/>
      <c r="G8" s="5"/>
      <c r="H8" s="5"/>
      <c r="I8" s="5"/>
      <c r="J8" s="4"/>
      <c r="K8" s="4"/>
      <c r="L8" s="4"/>
      <c r="M8" s="4"/>
      <c r="N8" s="4"/>
      <c r="O8" s="4"/>
      <c r="P8" s="4"/>
    </row>
    <row r="9" spans="1:16" ht="13.5" thickBot="1">
      <c r="A9" s="38"/>
      <c r="B9" s="39"/>
      <c r="C9" s="40"/>
      <c r="D9" s="7" t="s">
        <v>21</v>
      </c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</row>
    <row r="10" spans="1:16" ht="13.5" thickBot="1">
      <c r="A10" s="36"/>
      <c r="B10" s="37"/>
      <c r="C10" s="40">
        <f>IF(A10="atrasado","J",IF(A10="","","K"))</f>
      </c>
      <c r="D10" s="5" t="s">
        <v>22</v>
      </c>
      <c r="E10" s="6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6" ht="13.5" thickBot="1">
      <c r="A11" s="38"/>
      <c r="B11" s="39"/>
      <c r="C11" s="40"/>
      <c r="D11" s="7" t="s">
        <v>23</v>
      </c>
      <c r="E11" s="5"/>
      <c r="F11" s="5"/>
      <c r="G11" s="5"/>
      <c r="H11" s="5"/>
      <c r="I11" s="5"/>
      <c r="J11" s="4"/>
      <c r="K11" s="4"/>
      <c r="L11" s="4"/>
      <c r="M11" s="4"/>
      <c r="N11" s="4"/>
      <c r="O11" s="4"/>
      <c r="P11" s="4"/>
    </row>
    <row r="12" spans="1:16" ht="13.5" thickBot="1">
      <c r="A12" s="36"/>
      <c r="B12" s="37"/>
      <c r="C12" s="40">
        <f>IF(A12="potencial","J",IF(A12="","","K"))</f>
      </c>
      <c r="D12" s="41" t="s">
        <v>26</v>
      </c>
      <c r="E12" s="33"/>
      <c r="F12" s="33"/>
      <c r="G12" s="33"/>
      <c r="H12" s="33"/>
      <c r="I12" s="33"/>
      <c r="J12" s="4"/>
      <c r="K12" s="4"/>
      <c r="L12" s="4"/>
      <c r="M12" s="4"/>
      <c r="N12" s="4"/>
      <c r="O12" s="4"/>
      <c r="P12" s="4"/>
    </row>
    <row r="13" spans="1:16" ht="13.5" thickBot="1">
      <c r="A13" s="38"/>
      <c r="B13" s="39"/>
      <c r="C13" s="40"/>
      <c r="D13" s="41"/>
      <c r="E13" s="33"/>
      <c r="F13" s="33"/>
      <c r="G13" s="33"/>
      <c r="H13" s="33"/>
      <c r="I13" s="33"/>
      <c r="J13" s="4"/>
      <c r="K13" s="4"/>
      <c r="L13" s="4"/>
      <c r="M13" s="4"/>
      <c r="N13" s="4"/>
      <c r="O13" s="4"/>
      <c r="P13" s="4"/>
    </row>
    <row r="14" spans="1:16" ht="13.5" thickBot="1">
      <c r="A14" s="36"/>
      <c r="B14" s="37"/>
      <c r="C14" s="40">
        <f>IF(A14="cinética","J",IF(A14="","","K"))</f>
      </c>
      <c r="D14" s="5" t="s">
        <v>24</v>
      </c>
      <c r="E14" s="6"/>
      <c r="F14" s="5"/>
      <c r="G14" s="5"/>
      <c r="H14" s="5"/>
      <c r="I14" s="5"/>
      <c r="J14" s="4"/>
      <c r="K14" s="4"/>
      <c r="L14" s="4"/>
      <c r="M14" s="4"/>
      <c r="N14" s="4"/>
      <c r="O14" s="4"/>
      <c r="P14" s="4"/>
    </row>
    <row r="15" spans="1:16" ht="13.5" thickBot="1">
      <c r="A15" s="38"/>
      <c r="B15" s="39"/>
      <c r="C15" s="40"/>
      <c r="D15" s="7" t="s">
        <v>25</v>
      </c>
      <c r="E15" s="5"/>
      <c r="F15" s="5"/>
      <c r="G15" s="5"/>
      <c r="H15" s="5"/>
      <c r="I15" s="5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3" t="s">
        <v>27</v>
      </c>
      <c r="B17" s="4" t="s">
        <v>28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 t="s">
        <v>29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 t="s">
        <v>31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12"/>
      <c r="C23" s="12"/>
      <c r="D23" s="12"/>
      <c r="E23" s="12" t="s">
        <v>32</v>
      </c>
      <c r="F23" s="12"/>
      <c r="G23" s="12"/>
      <c r="H23" s="12"/>
      <c r="I23" s="12"/>
      <c r="J23" s="4"/>
      <c r="K23" s="4"/>
      <c r="L23" s="4"/>
      <c r="M23" s="4"/>
      <c r="N23" s="4"/>
      <c r="O23" s="4"/>
      <c r="P23" s="4"/>
    </row>
    <row r="24" spans="1:16" ht="18.75">
      <c r="A24" s="4"/>
      <c r="B24" s="12"/>
      <c r="C24" s="13" t="s">
        <v>35</v>
      </c>
      <c r="D24" s="12"/>
      <c r="E24" s="14" t="s">
        <v>1</v>
      </c>
      <c r="F24" s="12" t="s">
        <v>34</v>
      </c>
      <c r="G24" s="12"/>
      <c r="H24" s="12"/>
      <c r="I24" s="12"/>
      <c r="J24" s="4"/>
      <c r="K24" s="4"/>
      <c r="L24" s="4"/>
      <c r="M24" s="4"/>
      <c r="N24" s="4"/>
      <c r="O24" s="4"/>
      <c r="P24" s="4"/>
    </row>
    <row r="25" spans="1:16" ht="15">
      <c r="A25" s="4"/>
      <c r="B25" s="12" t="s">
        <v>0</v>
      </c>
      <c r="C25" s="15"/>
      <c r="D25" s="12"/>
      <c r="E25" s="12"/>
      <c r="F25" s="12" t="s">
        <v>33</v>
      </c>
      <c r="G25" s="12"/>
      <c r="H25" s="12"/>
      <c r="I25" s="12"/>
      <c r="J25" s="4"/>
      <c r="K25" s="4"/>
      <c r="L25" s="4"/>
      <c r="M25" s="4"/>
      <c r="N25" s="4"/>
      <c r="O25" s="4"/>
      <c r="P25" s="4"/>
    </row>
    <row r="26" spans="1:16" ht="14.25">
      <c r="A26" s="4"/>
      <c r="B26" s="12"/>
      <c r="C26" s="12"/>
      <c r="D26" s="12"/>
      <c r="E26" s="12"/>
      <c r="F26" s="12" t="s">
        <v>36</v>
      </c>
      <c r="G26" s="12"/>
      <c r="H26" s="12"/>
      <c r="I26" s="12"/>
      <c r="J26" s="4"/>
      <c r="K26" s="4"/>
      <c r="L26" s="4"/>
      <c r="M26" s="4"/>
      <c r="N26" s="4"/>
      <c r="O26" s="4"/>
      <c r="P26" s="4"/>
    </row>
    <row r="27" spans="1:16" ht="15.75">
      <c r="A27" s="4"/>
      <c r="B27" s="12"/>
      <c r="C27" s="12"/>
      <c r="D27" s="12"/>
      <c r="E27" s="12"/>
      <c r="F27" s="16" t="s">
        <v>9</v>
      </c>
      <c r="G27" s="12"/>
      <c r="H27" s="12"/>
      <c r="I27" s="12"/>
      <c r="J27" s="4"/>
      <c r="K27" s="4"/>
      <c r="L27" s="4"/>
      <c r="M27" s="4"/>
      <c r="N27" s="4"/>
      <c r="O27" s="4"/>
      <c r="P27" s="4"/>
    </row>
    <row r="28" spans="1:16" ht="13.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3.5" thickBot="1">
      <c r="A29" s="4"/>
      <c r="B29" s="42" t="str">
        <f>IF(E29=67,"J",IF(E29="","","K"))</f>
        <v>J</v>
      </c>
      <c r="C29" s="9" t="s">
        <v>2</v>
      </c>
      <c r="D29" s="43" t="s">
        <v>3</v>
      </c>
      <c r="E29" s="45">
        <v>67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 thickBot="1">
      <c r="A30" s="4"/>
      <c r="B30" s="42"/>
      <c r="C30" s="4"/>
      <c r="D30" s="44"/>
      <c r="E30" s="46"/>
      <c r="F30" s="10" t="s">
        <v>7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 thickBot="1">
      <c r="A31" s="4"/>
      <c r="B31" s="42" t="str">
        <f>IF(E31=9.8,"J",IF(E31="","","K"))</f>
        <v>J</v>
      </c>
      <c r="C31" s="4"/>
      <c r="D31" s="43" t="s">
        <v>4</v>
      </c>
      <c r="E31" s="45">
        <v>9.8</v>
      </c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8.75" thickBot="1">
      <c r="A32" s="4"/>
      <c r="B32" s="42"/>
      <c r="C32" s="4"/>
      <c r="D32" s="44"/>
      <c r="E32" s="46"/>
      <c r="F32" s="10" t="s">
        <v>37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.75" thickBot="1">
      <c r="A33" s="4"/>
      <c r="B33" s="42" t="str">
        <f>IF(E33=3.14,"J",IF(E33="","","K"))</f>
        <v>J</v>
      </c>
      <c r="C33" s="4"/>
      <c r="D33" s="49" t="s">
        <v>38</v>
      </c>
      <c r="E33" s="45">
        <v>3.14</v>
      </c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.75" thickBot="1">
      <c r="A34" s="4"/>
      <c r="B34" s="42"/>
      <c r="C34" s="4"/>
      <c r="D34" s="44"/>
      <c r="E34" s="46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.75" thickBot="1">
      <c r="A35" s="4"/>
      <c r="B35" s="42">
        <f>IF(ROUND(E35,0)=29,"J",IF(E35="","","K"))</f>
      </c>
      <c r="C35" s="9" t="s">
        <v>6</v>
      </c>
      <c r="D35" s="43" t="s">
        <v>5</v>
      </c>
      <c r="E35" s="47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thickBot="1">
      <c r="A36" s="4"/>
      <c r="B36" s="42"/>
      <c r="C36" s="4"/>
      <c r="D36" s="44"/>
      <c r="E36" s="48"/>
      <c r="F36" s="10" t="s">
        <v>8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4"/>
      <c r="B37" s="4"/>
      <c r="C37" s="4"/>
      <c r="D37" s="11"/>
      <c r="E37" s="4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</sheetData>
  <mergeCells count="27">
    <mergeCell ref="B35:B36"/>
    <mergeCell ref="D35:D36"/>
    <mergeCell ref="E35:E36"/>
    <mergeCell ref="B31:B32"/>
    <mergeCell ref="D31:D32"/>
    <mergeCell ref="E31:E32"/>
    <mergeCell ref="B33:B34"/>
    <mergeCell ref="D33:D34"/>
    <mergeCell ref="E33:E34"/>
    <mergeCell ref="D12:I13"/>
    <mergeCell ref="A14:B15"/>
    <mergeCell ref="C14:C15"/>
    <mergeCell ref="B29:B30"/>
    <mergeCell ref="D29:D30"/>
    <mergeCell ref="E29:E30"/>
    <mergeCell ref="A10:B11"/>
    <mergeCell ref="C10:C11"/>
    <mergeCell ref="A12:B13"/>
    <mergeCell ref="C12:C13"/>
    <mergeCell ref="A6:B7"/>
    <mergeCell ref="C6:C7"/>
    <mergeCell ref="A8:B9"/>
    <mergeCell ref="C8:C9"/>
    <mergeCell ref="A2:B3"/>
    <mergeCell ref="C2:C3"/>
    <mergeCell ref="A4:B5"/>
    <mergeCell ref="C4:C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8"/>
  <sheetViews>
    <sheetView tabSelected="1" workbookViewId="0" topLeftCell="A1">
      <selection activeCell="D39" sqref="D39"/>
    </sheetView>
  </sheetViews>
  <sheetFormatPr defaultColWidth="11.421875" defaultRowHeight="12.75"/>
  <sheetData>
    <row r="1" spans="1:16" ht="20.25">
      <c r="A1" s="29" t="s">
        <v>58</v>
      </c>
      <c r="B1" s="4"/>
      <c r="C1" s="4"/>
      <c r="D1" s="11"/>
      <c r="E1" s="4"/>
      <c r="F1" s="10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>
      <c r="A2" s="18" t="s">
        <v>62</v>
      </c>
      <c r="B2" s="4"/>
      <c r="C2" s="4"/>
      <c r="D2" s="11"/>
      <c r="E2" s="4"/>
      <c r="F2" s="1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10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0.25">
      <c r="A17" s="18" t="s">
        <v>60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.75">
      <c r="A19" s="4"/>
      <c r="B19" s="4"/>
      <c r="C19" s="3" t="s">
        <v>61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1">
        <f>Inicio!D17</f>
        <v>0</v>
      </c>
      <c r="D20" s="4" t="s">
        <v>11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1">
        <f>Inicio!D18</f>
        <v>0</v>
      </c>
      <c r="D21" s="4" t="s">
        <v>41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1">
        <f>Inicio!D19</f>
        <v>0</v>
      </c>
      <c r="D22" s="4" t="s">
        <v>57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</sheetData>
  <printOptions/>
  <pageMargins left="0.75" right="0.75" top="1" bottom="1" header="0" footer="0"/>
  <pageSetup horizontalDpi="300" verticalDpi="300" orientation="portrait" paperSize="9" r:id="rId3"/>
  <legacyDrawing r:id="rId2"/>
  <oleObjects>
    <oleObject progId="Word.Document.8" shapeId="5634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CARTAGO DELENDA ES</dc:creator>
  <cp:keywords/>
  <dc:description/>
  <cp:lastModifiedBy>CARTAGO DELENDA ES</cp:lastModifiedBy>
  <dcterms:created xsi:type="dcterms:W3CDTF">2008-01-12T10:39:39Z</dcterms:created>
  <dcterms:modified xsi:type="dcterms:W3CDTF">2008-01-13T21:32:22Z</dcterms:modified>
  <cp:category/>
  <cp:version/>
  <cp:contentType/>
  <cp:contentStatus/>
</cp:coreProperties>
</file>