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media/image4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alculadora - % SUBVENCIÓN" sheetId="1" state="visible" r:id="rId3"/>
    <sheet name="L1.1 BARRIOS_EDIFICIOS" sheetId="2" state="visible" r:id="rId4"/>
    <sheet name="L1.2 ADICIONAL VULNERABLES" sheetId="3" state="visible" r:id="rId5"/>
  </sheets>
  <definedNames>
    <definedName function="false" hidden="false" name="Coste" vbProcedure="false">'L1.1 BARRIOS_EDIFICIOS'!$G$21</definedName>
    <definedName function="false" hidden="false" name="Vda" vbProcedure="false">'L1.1 BARRIOS_EDIFICIOS'!$G$11</definedName>
    <definedName function="false" hidden="false" localSheetId="0" name="Excel_BuiltIn_Print_Area" vbProcedure="false">'Calculadora - % SUBVENCIÓN'!$B$1:$I$18</definedName>
    <definedName function="false" hidden="false" localSheetId="1" name="Excel_BuiltIn_Print_Area" vbProcedure="false">'L1.1 BARRIOS_EDIFICIOS'!$B$1:$G$27</definedName>
    <definedName function="false" hidden="false" localSheetId="2" name="Coste" vbProcedure="false">#REF!</definedName>
    <definedName function="false" hidden="false" localSheetId="2" name="Excel_BuiltIn_Print_Area" vbProcedure="false">'L1.2 ADICIONAL VULNERABLES'!$B$1:$G$24</definedName>
    <definedName function="false" hidden="false" localSheetId="2" name="Vda" vbProcedure="false">'L1.2 ADICIONAL VULNERABLES'!$G$10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F17" authorId="0">
      <text>
        <r>
          <rPr>
            <sz val="10"/>
            <rFont val="Arial"/>
            <family val="2"/>
          </rPr>
          <t xml:space="preserve">Modificación o sustitución de elementos constructivos de la envolvente térmica para adecuar sus características a los valores límite de transmitancia térmica y de permeabilidad al aire, establecidos en las tablas 3.1.1.a-HE1 y 3.1.3.a-HE1, del CTE DB HE.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B20" authorId="0">
      <text>
        <r>
          <rPr>
            <sz val="10"/>
            <rFont val="Arial"/>
            <family val="2"/>
          </rPr>
          <t xml:space="preserve">Costes subvencionables: </t>
        </r>
        <r>
          <rPr>
            <sz val="9"/>
            <rFont val="Source Sans Pro"/>
            <family val="2"/>
            <charset val="1"/>
          </rPr>
          <t xml:space="preserve">los costes de gestión inherentes al desarrollo de las actuaciones y los gastos asociados, los honorarios de los profesionales intervinientes en la gestión y desarrollo de las actuaciones, el coste de la redacción de los proyectos, informes técnicos y certificados necesarios, los gastos derivados de la tramitación administrativa, y otros gastos generales similares, siempre que todos ellos estén debidamente justificados. No se consideran costes subvencionables los correspondientes a licencias, tasas, impuestos o tributos. No obstante, el IVA o el impuesto indirecto equivalente, podrán ser considerados elegibles siempre y cuando no puedan ser susceptibles de recuperación o compensación total o parcial. No serán subvencionables las actuaciones de inversión en generadores térmicos que utilicen combustible de origen fósil.</t>
        </r>
      </text>
    </comment>
    <comment ref="F21" authorId="0">
      <text>
        <r>
          <rPr>
            <sz val="10"/>
            <rFont val="Arial"/>
            <family val="2"/>
          </rPr>
          <t xml:space="preserve">La retirada deberá realizarse conforme a lo establecido en el Real Decreto 396/2006, de 31 de marzo, por el que se establecen las disposiciones mínimas de seguridad y salud aplicables a los trabajos con riesgo de exposición al amianto, por una empresa legalmente autorizada. La gestión de los residuos originados en el proceso deberá realizarse conforme a lo establecido en el Real Decreto 105/2008, de 1 de febrero, por el que se regula la producción y gestión de los residuos de construcción y demolición.</t>
        </r>
      </text>
    </comment>
    <comment ref="F23" authorId="0">
      <text>
        <r>
          <rPr>
            <sz val="10"/>
            <rFont val="Arial"/>
            <family val="2"/>
          </rPr>
          <t xml:space="preserve">Ahorro energético   		</t>
        </r>
        <r>
          <rPr>
            <sz val="9"/>
            <color rgb="FF000000"/>
            <rFont val="Source Sans Pro"/>
            <family val="2"/>
            <charset val="1"/>
          </rPr>
          <t xml:space="preserve">   </t>
        </r>
        <r>
          <rPr>
            <u val="single"/>
            <sz val="9"/>
            <color rgb="FF000000"/>
            <rFont val="Source Sans Pro"/>
            <family val="2"/>
            <charset val="1"/>
          </rPr>
          <t xml:space="preserve">% Máximo subvención		Cuantía máxima por vivienda
</t>
        </r>
        <r>
          <rPr>
            <sz val="9"/>
            <color rgb="FF000000"/>
            <rFont val="Source Sans Pro"/>
            <family val="2"/>
            <charset val="1"/>
          </rPr>
          <t xml:space="preserve">30%&lt;=Ahorro EPNR&lt;45%			40%					      8.100€
45%&lt;=Ahorro EPNR&lt;60%			65%					     14.500€
Ahorro EPNR&lt;=60%				80%				   	     21.400€</t>
        </r>
      </text>
    </comment>
    <comment ref="F24" authorId="0">
      <text>
        <r>
          <rPr>
            <sz val="10"/>
            <rFont val="Arial"/>
            <family val="2"/>
          </rPr>
          <t xml:space="preserve">En aquellos casos en los que haya que proceder a la retirada de elementos con amianto, podrá incrementarse la cuantía máxima de la ayuda en la cantidad correspondiente a los costes debidos a la retirada, la manipulación, el transporte y la gestión de los residuos de amianto mediante empresas autorizadas, hasta un máximo de 1.000€ por vivienda o 12.000€ por edificio objeto de rehabilitación.</t>
        </r>
      </text>
    </comment>
    <comment ref="F25" authorId="0">
      <text>
        <r>
          <rPr>
            <sz val="10"/>
            <rFont val="Arial"/>
            <family val="2"/>
          </rPr>
          <t xml:space="preserve">En caso de haber solicitado ayuda al programa 5.2 Redacción Proyecto Rehabilitación, se indicará la cuantía de la ayuda recibida. 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B10" authorId="0">
      <text>
        <r>
          <rPr>
            <sz val="10"/>
            <rFont val="Arial"/>
            <family val="2"/>
          </rPr>
          <t xml:space="preserve">Cuota de participación de la vivienda que esté recogida en el Acuerdo de la comunidad de propietarios para la solicitud de la ayuda de la línea 1.1 rehabilitación de edificios a nivel de barrios</t>
        </r>
      </text>
    </comment>
    <comment ref="B18" authorId="0">
      <text>
        <r>
          <rPr>
            <sz val="10"/>
            <rFont val="Arial"/>
            <family val="2"/>
          </rPr>
          <t xml:space="preserve">Costes subvencionables: </t>
        </r>
        <r>
          <rPr>
            <sz val="9"/>
            <rFont val="Source Sans Pro"/>
            <family val="2"/>
            <charset val="1"/>
          </rPr>
          <t xml:space="preserve">los costes de gestión inherentes al desarrollo de las actuaciones y los gastos asociados, los honorarios de los profesionales intervinientes en la gestión y desarrollo de las actuaciones, el coste de la redacción de los proyectos, informes técnicos y certificados necesarios, los gastos derivados de la tramitación administrativa, y otros gastos generales similares, siempre que todos ellos estén debidamente justificados. No se consideran costes subvencionables los correspondientes a licencias, tasas, impuestos o tributos. No obstante, el IVA o el impuesto indirecto equivalente, podrán ser considerados elegibles siempre y cuando no puedan ser susceptibles de recuperación o compensación total o parcial. No serán subvencionables las actuaciones de inversión en generadores térmicos que utilicen combustible de origen fósil.</t>
        </r>
      </text>
    </comment>
  </commentList>
</comments>
</file>

<file path=xl/sharedStrings.xml><?xml version="1.0" encoding="utf-8"?>
<sst xmlns="http://schemas.openxmlformats.org/spreadsheetml/2006/main" count="75" uniqueCount="56">
  <si>
    <t xml:space="preserve">COMPROBACIÓN % SUBVENCIÓN</t>
  </si>
  <si>
    <t xml:space="preserve">CERTIFICADO DE EFICIENCIA ENERGÉTICA ESTADO INICIAL</t>
  </si>
  <si>
    <t xml:space="preserve">CERTIFICADO DE EFICIENCIA ENERGÉTICA ESTADO PREVISTO</t>
  </si>
  <si>
    <t xml:space="preserve">Consumo global energía primaria no renovable</t>
  </si>
  <si>
    <t xml:space="preserve">Demanda energética de calefacción y refrigeración</t>
  </si>
  <si>
    <t xml:space="preserve">(kWh / m² año)</t>
  </si>
  <si>
    <t xml:space="preserve">Demanda energética de calefacción</t>
  </si>
  <si>
    <t xml:space="preserve">Demanda energética de refrigeración</t>
  </si>
  <si>
    <t xml:space="preserve">COMPROBACIONES</t>
  </si>
  <si>
    <t xml:space="preserve">Reducción consumo global energía primaria no renovable</t>
  </si>
  <si>
    <t xml:space="preserve">Ahorro consumo global energía primaria no renovable conseguido con la actuación</t>
  </si>
  <si>
    <t xml:space="preserve">Programa de ayuda solicitado</t>
  </si>
  <si>
    <t xml:space="preserve">Línea 1.1 BARRIOS</t>
  </si>
  <si>
    <t xml:space="preserve">PORCENTAJE MÁXIMO DE LA SUBVENCIÓN DEL COSTE DE LA ACTUACIÓN</t>
  </si>
  <si>
    <t xml:space="preserve">%</t>
  </si>
  <si>
    <t xml:space="preserve">Reducción demanda energética de calefacción y refrigeración</t>
  </si>
  <si>
    <t xml:space="preserve">Ahorro demanda energética de calefacción y refrigeración</t>
  </si>
  <si>
    <t xml:space="preserve">Zona climática del Inmueble</t>
  </si>
  <si>
    <t xml:space="preserve">B</t>
  </si>
  <si>
    <t xml:space="preserve">Actuaciones sobre elementos de la envolvente térmica según tablas 3.1.1.a y 3.1.3.a de CTE HE-1 (L4)</t>
  </si>
  <si>
    <t xml:space="preserve">NO</t>
  </si>
  <si>
    <t xml:space="preserve">CÁLCULO SUBVENCIÓN LÍNEA 1.1 BARRIOS_EDIFICIOS</t>
  </si>
  <si>
    <t xml:space="preserve">TIPO DE ACTUACIÓN</t>
  </si>
  <si>
    <t xml:space="preserve">Línea 1.1 (L1.1). Subvenciones para la rehabilitación a nivel de barrio.</t>
  </si>
  <si>
    <t xml:space="preserve">SOLICITANTE</t>
  </si>
  <si>
    <t xml:space="preserve">COMUNIDAD DE PROPIETARIOS DE______</t>
  </si>
  <si>
    <t xml:space="preserve">DATOS DEL EDIFICIO</t>
  </si>
  <si>
    <t xml:space="preserve">Referencia catastral del edificio</t>
  </si>
  <si>
    <t xml:space="preserve">Número de viviendas</t>
  </si>
  <si>
    <t xml:space="preserve">Superficie de locales participante en los costes de rehabilitación (m²)</t>
  </si>
  <si>
    <t xml:space="preserve">CARACTERÍSTICAS ENERGÉTICAS DE LA ACTUACIÓN</t>
  </si>
  <si>
    <t xml:space="preserve">Reducción del consumo de energía primaria no renovable (%)</t>
  </si>
  <si>
    <t xml:space="preserve">Reducción demanda de energía anual global de calefacción y refrigeración (%)</t>
  </si>
  <si>
    <t xml:space="preserve">CARACTERÍSTICAS ECONÓMICAS DE LA ACTUACIÓN</t>
  </si>
  <si>
    <t xml:space="preserve">Inversión total</t>
  </si>
  <si>
    <t xml:space="preserve">Coste de la actuación subvencionable (sin incluir retirada amianto)</t>
  </si>
  <si>
    <t xml:space="preserve">Coste de retirada, manipulación, transporte y gestión de residuos de AMIANTO mediante empresas autorizadas</t>
  </si>
  <si>
    <t xml:space="preserve">Porcentaje máximo de la subvención</t>
  </si>
  <si>
    <t xml:space="preserve">Cuantía máxima de la ayuda</t>
  </si>
  <si>
    <t xml:space="preserve">Incremento de la cuantía máxima de la ayuda para la retirada de AMIANTO</t>
  </si>
  <si>
    <t xml:space="preserve">Subvención recibida para la redacción de proyectos de rehabilitación (Linea 5.2)</t>
  </si>
  <si>
    <t xml:space="preserve">Cuantía de ayuda TOTAL</t>
  </si>
  <si>
    <t xml:space="preserve">CÁLCULO SUBVENCIÓN LÍNEA 1.2 BARRIOS_VULNERABILIDAD</t>
  </si>
  <si>
    <t xml:space="preserve">Línea 1.2 (L1.2). Subvenciones adicionales para situaciones de vulnerabilidad. </t>
  </si>
  <si>
    <t xml:space="preserve">SOLICITANTE/TITULAR DE LA VIVIENDA/IDENTIFICACIÓN DE VIVIENDA DENTRO DEL EDIFICIO</t>
  </si>
  <si>
    <t xml:space="preserve">PROPIETARIO DE LA VIVIENDA D.</t>
  </si>
  <si>
    <t xml:space="preserve">DATOS DE LA VIVIENDA</t>
  </si>
  <si>
    <t xml:space="preserve">Cuota de participación de la vivienda</t>
  </si>
  <si>
    <t xml:space="preserve">Inversión total en el edificio donde se ubica la vivienda</t>
  </si>
  <si>
    <t xml:space="preserve">Coste de la actuación subvencionable del edificio donde se ubica la vivienda (sin incluir retirada amianto)</t>
  </si>
  <si>
    <t xml:space="preserve">Coste de la actuación subvencionable para la vivienda</t>
  </si>
  <si>
    <t xml:space="preserve">Subvención de la línea 1.1 (sin incluir amianto) que le ha correspondido al edificio</t>
  </si>
  <si>
    <t xml:space="preserve">Cuantía máxima de la subvención correspondiente a la vivienda por Linea 1.1</t>
  </si>
  <si>
    <t xml:space="preserve">Porcentaje máximo de la subvención correspondiente a la vivienda por Linea 1.1</t>
  </si>
  <si>
    <t xml:space="preserve">Cuantía máxima de la ayuda por vulnerabilidad para la vivienda</t>
  </si>
  <si>
    <t xml:space="preserve">Cuantía de ayuda por vulnerabilidad PARA ESTA VIVIENDA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</si>
</sst>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&quot; (kWh/m²año)&quot;"/>
    <numFmt numFmtId="166" formatCode="0.00\ %"/>
    <numFmt numFmtId="167" formatCode="0.00"/>
    <numFmt numFmtId="168" formatCode="#,##0.00\ [$€-C0A];[RED]\-#,##0.00\ [$€-C0A]"/>
    <numFmt numFmtId="169" formatCode="* #,##0.00&quot; € &quot;;\-* #,##0.00&quot; € &quot;;* \-#&quot; € &quot;;@\ "/>
    <numFmt numFmtId="170" formatCode="#,##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67D3C"/>
      <name val="Source Sans Pro"/>
      <family val="2"/>
      <charset val="1"/>
    </font>
    <font>
      <sz val="24"/>
      <color rgb="FF367D3C"/>
      <name val="Source Sans Pro"/>
      <family val="2"/>
      <charset val="1"/>
    </font>
    <font>
      <sz val="14"/>
      <color rgb="FFFFFFFF"/>
      <name val="Source Sans Pro Semibold"/>
      <family val="2"/>
      <charset val="1"/>
    </font>
    <font>
      <b val="true"/>
      <sz val="11"/>
      <color rgb="FF367D3C"/>
      <name val="Source Sans Pro"/>
      <family val="2"/>
      <charset val="1"/>
    </font>
    <font>
      <sz val="14"/>
      <color rgb="FF367D3C"/>
      <name val="Source Sans Pro"/>
      <family val="2"/>
      <charset val="1"/>
    </font>
    <font>
      <sz val="10.5"/>
      <color rgb="FF367D3C"/>
      <name val="Source Sans Pro"/>
      <family val="2"/>
      <charset val="1"/>
    </font>
    <font>
      <sz val="10"/>
      <name val="Arial"/>
      <family val="2"/>
    </font>
    <font>
      <b val="true"/>
      <sz val="14"/>
      <color rgb="FF367D3C"/>
      <name val="Source Sans Pro Semibold"/>
      <family val="2"/>
      <charset val="1"/>
    </font>
    <font>
      <sz val="11"/>
      <color rgb="FF000000"/>
      <name val="Calibri"/>
      <family val="2"/>
      <charset val="1"/>
    </font>
    <font>
      <sz val="9"/>
      <name val="Source Sans Pro"/>
      <family val="2"/>
      <charset val="1"/>
    </font>
    <font>
      <sz val="9"/>
      <color rgb="FF000000"/>
      <name val="Source Sans Pro"/>
      <family val="2"/>
      <charset val="1"/>
    </font>
    <font>
      <u val="single"/>
      <sz val="9"/>
      <color rgb="FF000000"/>
      <name val="Source Sans Pr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67D3C"/>
        <bgColor rgb="FF008000"/>
      </patternFill>
    </fill>
    <fill>
      <patternFill patternType="solid">
        <fgColor rgb="FFC7D5E4"/>
        <bgColor rgb="FFC0C0C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367D3C"/>
      </left>
      <right style="thin">
        <color rgb="FF367D3C"/>
      </right>
      <top style="thin">
        <color rgb="FF367D3C"/>
      </top>
      <bottom style="thin">
        <color rgb="FF367D3C"/>
      </bottom>
      <diagonal/>
    </border>
    <border diagonalUp="false" diagonalDown="false">
      <left style="thin">
        <color rgb="FF367D3C"/>
      </left>
      <right style="thin">
        <color rgb="FF367D3C"/>
      </right>
      <top/>
      <bottom/>
      <diagonal/>
    </border>
    <border diagonalUp="false" diagonalDown="false">
      <left style="thin">
        <color rgb="FF367D3C"/>
      </left>
      <right/>
      <top/>
      <bottom/>
      <diagonal/>
    </border>
    <border diagonalUp="false" diagonalDown="false">
      <left/>
      <right style="thin">
        <color rgb="FF367D3C"/>
      </right>
      <top/>
      <bottom/>
      <diagonal/>
    </border>
    <border diagonalUp="false" diagonalDown="false">
      <left style="thin">
        <color rgb="FF367D3C"/>
      </left>
      <right/>
      <top style="thin">
        <color rgb="FF367D3C"/>
      </top>
      <bottom/>
      <diagonal/>
    </border>
    <border diagonalUp="false" diagonalDown="false">
      <left style="thin">
        <color rgb="FF367D3C"/>
      </left>
      <right style="thin">
        <color rgb="FF367D3C"/>
      </right>
      <top style="thin">
        <color rgb="FF367D3C"/>
      </top>
      <bottom/>
      <diagonal/>
    </border>
    <border diagonalUp="false" diagonalDown="false">
      <left/>
      <right style="thin">
        <color rgb="FF367D3C"/>
      </right>
      <top style="thin">
        <color rgb="FF367D3C"/>
      </top>
      <bottom/>
      <diagonal/>
    </border>
    <border diagonalUp="false" diagonalDown="false">
      <left style="thin">
        <color rgb="FF367D3C"/>
      </left>
      <right/>
      <top/>
      <bottom style="thin">
        <color rgb="FF367D3C"/>
      </bottom>
      <diagonal/>
    </border>
    <border diagonalUp="false" diagonalDown="false">
      <left style="thin">
        <color rgb="FF367D3C"/>
      </left>
      <right style="thin">
        <color rgb="FF367D3C"/>
      </right>
      <top/>
      <bottom style="thin">
        <color rgb="FF367D3C"/>
      </bottom>
      <diagonal/>
    </border>
    <border diagonalUp="false" diagonalDown="false">
      <left/>
      <right style="thin">
        <color rgb="FF367D3C"/>
      </right>
      <top/>
      <bottom style="thin">
        <color rgb="FF367D3C"/>
      </bottom>
      <diagonal/>
    </border>
    <border diagonalUp="false" diagonalDown="false">
      <left style="thin">
        <color rgb="FF367D3C"/>
      </left>
      <right/>
      <top style="thin">
        <color rgb="FF367D3C"/>
      </top>
      <bottom style="thin">
        <color rgb="FF367D3C"/>
      </bottom>
      <diagonal/>
    </border>
    <border diagonalUp="false" diagonalDown="false">
      <left/>
      <right style="thin">
        <color rgb="FF367D3C"/>
      </right>
      <top style="thin">
        <color rgb="FF367D3C"/>
      </top>
      <bottom style="thin">
        <color rgb="FF367D3C"/>
      </bottom>
      <diagonal/>
    </border>
    <border diagonalUp="false" diagonalDown="false">
      <left/>
      <right/>
      <top/>
      <bottom style="thin">
        <color rgb="FF367D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12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4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" fillId="2" borderId="6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4" fillId="3" borderId="1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6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4" fillId="0" borderId="1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8" fontId="4" fillId="3" borderId="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4" fillId="3" borderId="1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11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8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7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7D5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67D3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61920</xdr:colOff>
      <xdr:row>0</xdr:row>
      <xdr:rowOff>79920</xdr:rowOff>
    </xdr:from>
    <xdr:to>
      <xdr:col>3</xdr:col>
      <xdr:colOff>2010240</xdr:colOff>
      <xdr:row>0</xdr:row>
      <xdr:rowOff>618840</xdr:rowOff>
    </xdr:to>
    <xdr:pic>
      <xdr:nvPicPr>
        <xdr:cNvPr id="0" name="Imagen 7" descr=""/>
        <xdr:cNvPicPr/>
      </xdr:nvPicPr>
      <xdr:blipFill>
        <a:blip r:embed="rId1"/>
        <a:srcRect l="9563" t="0" r="0" b="0"/>
        <a:stretch/>
      </xdr:blipFill>
      <xdr:spPr>
        <a:xfrm>
          <a:off x="3465360" y="79920"/>
          <a:ext cx="1948320" cy="538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20880</xdr:colOff>
      <xdr:row>0</xdr:row>
      <xdr:rowOff>82800</xdr:rowOff>
    </xdr:from>
    <xdr:to>
      <xdr:col>6</xdr:col>
      <xdr:colOff>288720</xdr:colOff>
      <xdr:row>0</xdr:row>
      <xdr:rowOff>622080</xdr:rowOff>
    </xdr:to>
    <xdr:pic>
      <xdr:nvPicPr>
        <xdr:cNvPr id="1" name="Imagen 5" descr=""/>
        <xdr:cNvPicPr/>
      </xdr:nvPicPr>
      <xdr:blipFill>
        <a:blip r:embed="rId2"/>
        <a:srcRect l="0" t="0" r="0" b="4798"/>
        <a:stretch/>
      </xdr:blipFill>
      <xdr:spPr>
        <a:xfrm>
          <a:off x="6654240" y="82800"/>
          <a:ext cx="2226600" cy="539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241560</xdr:colOff>
      <xdr:row>0</xdr:row>
      <xdr:rowOff>98640</xdr:rowOff>
    </xdr:from>
    <xdr:to>
      <xdr:col>2</xdr:col>
      <xdr:colOff>452880</xdr:colOff>
      <xdr:row>0</xdr:row>
      <xdr:rowOff>634320</xdr:rowOff>
    </xdr:to>
    <xdr:pic>
      <xdr:nvPicPr>
        <xdr:cNvPr id="2" name="Imagen 6" descr=""/>
        <xdr:cNvPicPr/>
      </xdr:nvPicPr>
      <xdr:blipFill>
        <a:blip r:embed="rId3"/>
        <a:stretch/>
      </xdr:blipFill>
      <xdr:spPr>
        <a:xfrm>
          <a:off x="500040" y="98640"/>
          <a:ext cx="1895400" cy="535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1238040</xdr:colOff>
      <xdr:row>0</xdr:row>
      <xdr:rowOff>125640</xdr:rowOff>
    </xdr:from>
    <xdr:to>
      <xdr:col>8</xdr:col>
      <xdr:colOff>509400</xdr:colOff>
      <xdr:row>0</xdr:row>
      <xdr:rowOff>661680</xdr:rowOff>
    </xdr:to>
    <xdr:pic>
      <xdr:nvPicPr>
        <xdr:cNvPr id="3" name="Imagen 4" descr=""/>
        <xdr:cNvPicPr/>
      </xdr:nvPicPr>
      <xdr:blipFill>
        <a:blip r:embed="rId4"/>
        <a:stretch/>
      </xdr:blipFill>
      <xdr:spPr>
        <a:xfrm>
          <a:off x="9830160" y="125640"/>
          <a:ext cx="2558160" cy="53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1982160</xdr:colOff>
      <xdr:row>0</xdr:row>
      <xdr:rowOff>79920</xdr:rowOff>
    </xdr:from>
    <xdr:to>
      <xdr:col>3</xdr:col>
      <xdr:colOff>892440</xdr:colOff>
      <xdr:row>0</xdr:row>
      <xdr:rowOff>618840</xdr:rowOff>
    </xdr:to>
    <xdr:pic>
      <xdr:nvPicPr>
        <xdr:cNvPr id="4" name="Imagen 7" descr=""/>
        <xdr:cNvPicPr/>
      </xdr:nvPicPr>
      <xdr:blipFill>
        <a:blip r:embed="rId1"/>
        <a:srcRect l="9563" t="0" r="0" b="0"/>
        <a:stretch/>
      </xdr:blipFill>
      <xdr:spPr>
        <a:xfrm>
          <a:off x="2240640" y="79920"/>
          <a:ext cx="1946880" cy="538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983520</xdr:colOff>
      <xdr:row>0</xdr:row>
      <xdr:rowOff>58320</xdr:rowOff>
    </xdr:from>
    <xdr:to>
      <xdr:col>4</xdr:col>
      <xdr:colOff>1085040</xdr:colOff>
      <xdr:row>0</xdr:row>
      <xdr:rowOff>597600</xdr:rowOff>
    </xdr:to>
    <xdr:pic>
      <xdr:nvPicPr>
        <xdr:cNvPr id="5" name="Imagen 5" descr=""/>
        <xdr:cNvPicPr/>
      </xdr:nvPicPr>
      <xdr:blipFill>
        <a:blip r:embed="rId2"/>
        <a:srcRect l="0" t="0" r="0" b="4798"/>
        <a:stretch/>
      </xdr:blipFill>
      <xdr:spPr>
        <a:xfrm>
          <a:off x="4278600" y="58320"/>
          <a:ext cx="2224440" cy="539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9360</xdr:colOff>
      <xdr:row>0</xdr:row>
      <xdr:rowOff>63720</xdr:rowOff>
    </xdr:from>
    <xdr:to>
      <xdr:col>1</xdr:col>
      <xdr:colOff>1904040</xdr:colOff>
      <xdr:row>0</xdr:row>
      <xdr:rowOff>599400</xdr:rowOff>
    </xdr:to>
    <xdr:pic>
      <xdr:nvPicPr>
        <xdr:cNvPr id="6" name="Imagen 6" descr=""/>
        <xdr:cNvPicPr/>
      </xdr:nvPicPr>
      <xdr:blipFill>
        <a:blip r:embed="rId3"/>
        <a:stretch/>
      </xdr:blipFill>
      <xdr:spPr>
        <a:xfrm>
          <a:off x="267840" y="63720"/>
          <a:ext cx="1894680" cy="535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1074600</xdr:colOff>
      <xdr:row>0</xdr:row>
      <xdr:rowOff>108000</xdr:rowOff>
    </xdr:from>
    <xdr:to>
      <xdr:col>6</xdr:col>
      <xdr:colOff>1155960</xdr:colOff>
      <xdr:row>0</xdr:row>
      <xdr:rowOff>644040</xdr:rowOff>
    </xdr:to>
    <xdr:pic>
      <xdr:nvPicPr>
        <xdr:cNvPr id="7" name="Imagen 4" descr=""/>
        <xdr:cNvPicPr/>
      </xdr:nvPicPr>
      <xdr:blipFill>
        <a:blip r:embed="rId4"/>
        <a:stretch/>
      </xdr:blipFill>
      <xdr:spPr>
        <a:xfrm>
          <a:off x="6492600" y="108000"/>
          <a:ext cx="2557080" cy="53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1982520</xdr:colOff>
      <xdr:row>0</xdr:row>
      <xdr:rowOff>79920</xdr:rowOff>
    </xdr:from>
    <xdr:to>
      <xdr:col>3</xdr:col>
      <xdr:colOff>892800</xdr:colOff>
      <xdr:row>0</xdr:row>
      <xdr:rowOff>618840</xdr:rowOff>
    </xdr:to>
    <xdr:pic>
      <xdr:nvPicPr>
        <xdr:cNvPr id="8" name="Imagen 7" descr=""/>
        <xdr:cNvPicPr/>
      </xdr:nvPicPr>
      <xdr:blipFill>
        <a:blip r:embed="rId1"/>
        <a:srcRect l="9563" t="0" r="0" b="0"/>
        <a:stretch/>
      </xdr:blipFill>
      <xdr:spPr>
        <a:xfrm>
          <a:off x="2241000" y="79920"/>
          <a:ext cx="1946880" cy="538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983880</xdr:colOff>
      <xdr:row>0</xdr:row>
      <xdr:rowOff>58320</xdr:rowOff>
    </xdr:from>
    <xdr:to>
      <xdr:col>4</xdr:col>
      <xdr:colOff>1085760</xdr:colOff>
      <xdr:row>0</xdr:row>
      <xdr:rowOff>597600</xdr:rowOff>
    </xdr:to>
    <xdr:pic>
      <xdr:nvPicPr>
        <xdr:cNvPr id="9" name="Imagen 5" descr=""/>
        <xdr:cNvPicPr/>
      </xdr:nvPicPr>
      <xdr:blipFill>
        <a:blip r:embed="rId2"/>
        <a:srcRect l="0" t="0" r="0" b="4798"/>
        <a:stretch/>
      </xdr:blipFill>
      <xdr:spPr>
        <a:xfrm>
          <a:off x="4278960" y="58320"/>
          <a:ext cx="2224800" cy="539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9360</xdr:colOff>
      <xdr:row>0</xdr:row>
      <xdr:rowOff>63720</xdr:rowOff>
    </xdr:from>
    <xdr:to>
      <xdr:col>1</xdr:col>
      <xdr:colOff>1904400</xdr:colOff>
      <xdr:row>0</xdr:row>
      <xdr:rowOff>599400</xdr:rowOff>
    </xdr:to>
    <xdr:pic>
      <xdr:nvPicPr>
        <xdr:cNvPr id="10" name="Imagen 6" descr=""/>
        <xdr:cNvPicPr/>
      </xdr:nvPicPr>
      <xdr:blipFill>
        <a:blip r:embed="rId3"/>
        <a:stretch/>
      </xdr:blipFill>
      <xdr:spPr>
        <a:xfrm>
          <a:off x="267840" y="63720"/>
          <a:ext cx="1895040" cy="535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1075320</xdr:colOff>
      <xdr:row>0</xdr:row>
      <xdr:rowOff>108000</xdr:rowOff>
    </xdr:from>
    <xdr:to>
      <xdr:col>6</xdr:col>
      <xdr:colOff>1156680</xdr:colOff>
      <xdr:row>0</xdr:row>
      <xdr:rowOff>644040</xdr:rowOff>
    </xdr:to>
    <xdr:pic>
      <xdr:nvPicPr>
        <xdr:cNvPr id="11" name="Imagen 4" descr=""/>
        <xdr:cNvPicPr/>
      </xdr:nvPicPr>
      <xdr:blipFill>
        <a:blip r:embed="rId4"/>
        <a:stretch/>
      </xdr:blipFill>
      <xdr:spPr>
        <a:xfrm>
          <a:off x="6493320" y="108000"/>
          <a:ext cx="2557080" cy="536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11.3984375" defaultRowHeight="15.8" zeroHeight="false" outlineLevelRow="0" outlineLevelCol="0"/>
  <cols>
    <col collapsed="false" customWidth="true" hidden="false" outlineLevel="0" max="1" min="1" style="1" width="3.67"/>
    <col collapsed="false" customWidth="true" hidden="false" outlineLevel="0" max="2" min="2" style="1" width="23.89"/>
    <col collapsed="false" customWidth="true" hidden="false" outlineLevel="0" max="3" min="3" style="1" width="20.73"/>
    <col collapsed="false" customWidth="true" hidden="false" outlineLevel="0" max="4" min="4" style="1" width="30.12"/>
    <col collapsed="false" customWidth="true" hidden="false" outlineLevel="0" max="5" min="5" style="1" width="15.7"/>
    <col collapsed="false" customWidth="true" hidden="false" outlineLevel="0" max="6" min="6" style="1" width="27.79"/>
    <col collapsed="false" customWidth="true" hidden="false" outlineLevel="0" max="7" min="7" style="1" width="17.76"/>
    <col collapsed="false" customWidth="true" hidden="false" outlineLevel="0" max="8" min="8" style="1" width="28.87"/>
    <col collapsed="false" customWidth="true" hidden="false" outlineLevel="0" max="9" min="9" style="1" width="16.64"/>
    <col collapsed="false" customWidth="false" hidden="false" outlineLevel="0" max="257" min="10" style="1" width="11.39"/>
  </cols>
  <sheetData>
    <row r="1" customFormat="false" ht="66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</row>
    <row r="2" customFormat="false" ht="33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</row>
    <row r="3" customFormat="false" ht="19.85" hidden="false" customHeight="true" outlineLevel="0" collapsed="false">
      <c r="A3" s="2"/>
      <c r="B3" s="5" t="s">
        <v>1</v>
      </c>
      <c r="C3" s="5"/>
      <c r="D3" s="5"/>
      <c r="E3" s="5"/>
      <c r="F3" s="6" t="s">
        <v>2</v>
      </c>
      <c r="G3" s="6"/>
      <c r="H3" s="6"/>
      <c r="I3" s="6"/>
    </row>
    <row r="4" customFormat="false" ht="19.85" hidden="false" customHeight="true" outlineLevel="0" collapsed="false">
      <c r="A4" s="2"/>
      <c r="B4" s="7" t="s">
        <v>3</v>
      </c>
      <c r="C4" s="7" t="n">
        <v>350</v>
      </c>
      <c r="D4" s="8" t="s">
        <v>4</v>
      </c>
      <c r="E4" s="8" t="n">
        <f aca="false">+B8+D8</f>
        <v>199</v>
      </c>
      <c r="F4" s="8" t="s">
        <v>3</v>
      </c>
      <c r="G4" s="8" t="n">
        <v>350</v>
      </c>
      <c r="H4" s="9" t="s">
        <v>4</v>
      </c>
      <c r="I4" s="9" t="n">
        <f aca="false">+F8+H8</f>
        <v>56</v>
      </c>
    </row>
    <row r="5" customFormat="false" ht="19.85" hidden="false" customHeight="true" outlineLevel="0" collapsed="false">
      <c r="A5" s="2"/>
      <c r="B5" s="10" t="n">
        <v>418</v>
      </c>
      <c r="C5" s="10" t="s">
        <v>5</v>
      </c>
      <c r="D5" s="11" t="n">
        <f aca="false">+B8+D8</f>
        <v>199</v>
      </c>
      <c r="E5" s="11" t="s">
        <v>5</v>
      </c>
      <c r="F5" s="12" t="n">
        <v>68</v>
      </c>
      <c r="G5" s="12" t="s">
        <v>5</v>
      </c>
      <c r="H5" s="13" t="n">
        <f aca="false">F8+H8</f>
        <v>56</v>
      </c>
      <c r="I5" s="13" t="s">
        <v>5</v>
      </c>
    </row>
    <row r="6" customFormat="false" ht="19.85" hidden="false" customHeight="true" outlineLevel="0" collapsed="false">
      <c r="A6" s="2"/>
      <c r="B6" s="14"/>
      <c r="C6" s="15"/>
      <c r="D6" s="14"/>
      <c r="E6" s="16"/>
      <c r="F6" s="17"/>
      <c r="G6" s="15"/>
      <c r="H6" s="15"/>
      <c r="I6" s="16"/>
    </row>
    <row r="7" customFormat="false" ht="19.85" hidden="false" customHeight="true" outlineLevel="0" collapsed="false">
      <c r="A7" s="2"/>
      <c r="B7" s="7" t="s">
        <v>6</v>
      </c>
      <c r="C7" s="7"/>
      <c r="D7" s="8" t="s">
        <v>7</v>
      </c>
      <c r="E7" s="8" t="n">
        <v>35</v>
      </c>
      <c r="F7" s="8" t="s">
        <v>6</v>
      </c>
      <c r="G7" s="8"/>
      <c r="H7" s="8" t="s">
        <v>7</v>
      </c>
      <c r="I7" s="8" t="n">
        <v>35</v>
      </c>
    </row>
    <row r="8" customFormat="false" ht="19.85" hidden="false" customHeight="true" outlineLevel="0" collapsed="false">
      <c r="A8" s="2"/>
      <c r="B8" s="10" t="n">
        <v>158</v>
      </c>
      <c r="C8" s="10" t="s">
        <v>5</v>
      </c>
      <c r="D8" s="18" t="n">
        <v>41</v>
      </c>
      <c r="E8" s="18"/>
      <c r="F8" s="18" t="n">
        <v>36</v>
      </c>
      <c r="G8" s="18" t="s">
        <v>5</v>
      </c>
      <c r="H8" s="18" t="n">
        <v>20</v>
      </c>
      <c r="I8" s="18" t="s">
        <v>5</v>
      </c>
    </row>
    <row r="9" customFormat="false" ht="19.85" hidden="false" customHeight="true" outlineLevel="0" collapsed="false">
      <c r="B9" s="19"/>
      <c r="C9" s="20"/>
      <c r="D9" s="20"/>
      <c r="E9" s="21"/>
      <c r="F9" s="21"/>
      <c r="G9" s="20"/>
      <c r="H9" s="20"/>
      <c r="I9" s="22"/>
    </row>
    <row r="10" customFormat="false" ht="19.85" hidden="false" customHeight="true" outlineLevel="0" collapsed="false">
      <c r="B10" s="23" t="s">
        <v>8</v>
      </c>
      <c r="C10" s="23"/>
      <c r="D10" s="23"/>
      <c r="E10" s="23"/>
      <c r="F10" s="23"/>
      <c r="G10" s="23"/>
      <c r="H10" s="23"/>
      <c r="I10" s="23"/>
    </row>
    <row r="11" customFormat="false" ht="29.85" hidden="false" customHeight="true" outlineLevel="0" collapsed="false">
      <c r="B11" s="8" t="s">
        <v>9</v>
      </c>
      <c r="C11" s="8" t="n">
        <v>350</v>
      </c>
      <c r="D11" s="8" t="s">
        <v>10</v>
      </c>
      <c r="E11" s="8" t="n">
        <f aca="false">IFERROR((1-G4/C4)*100,"-")</f>
        <v>0</v>
      </c>
      <c r="F11" s="24" t="s">
        <v>11</v>
      </c>
      <c r="G11" s="25" t="s">
        <v>12</v>
      </c>
      <c r="H11" s="26" t="s">
        <v>13</v>
      </c>
      <c r="I11" s="27" t="n">
        <f aca="false">IF(AND(G11="Línea 1.1 BARRIOS",G14="A",D12&lt;30%),"NO CUMPLE",IF(AND(G11="Línea 1.1 BARRIOS",G14="A",D12&lt;45%),0.4,IF(AND(G11="Línea 1.1 BARRIOS",G14="A",D12&lt;60%),0.65,IF(AND(G11="Línea 1.1 BARRIOS",G14="A",D12&gt;=60%),0.8,IF(AND(G11="Línea 1.1 BARRIOS",G14="B",D12&lt;30%),"NO CUMPLE",IF(AND(G11="Línea 1.1 BARRIOS",G14="B",D12&lt;45%),0.4,IF(AND(G11="Línea 1.1 BARRIOS",G14="B",D12&lt;60%),0.65,IF(AND(G11="Línea 1.1 BARRIOS",G14="B",D12&gt;=60%),0.8,IF(AND(G11="Línea 1.1 BARRIOS",G14="C",D15&gt;=25%,D12&lt;30%),"NO CUMPLE",IF(AND(G11="Línea 1.1 BARRIOS",G14="C",D15&gt;=25%,D12&lt;45%),0.4,IF(AND(G11="Línea 1.1 BARRIOS",G14="C",D15&gt;=25%,D12&lt;60%),0.65,IF(AND(G11="Línea 1.1 BARRIOS",G14="C",D15&gt;=25%,D12&gt;=60%),0.8,IF(AND(G11="Línea 1.1 BARRIOS",G14="D",D15&gt;=35%,D12&lt;30%),"NO CUMPLE",IF(AND(G11="Línea 1.1 BARRIOS",G14="D",D15&gt;=35%,D12&lt;45%),0.4,IF(AND(G11="Línea 1.1 BARRIOS",G14="D",D15&gt;=35%,D12&lt;60%),0.65,IF(AND(G11="Línea 1.1 BARRIOS",G14="D",D15&gt;=35%,D12&gt;=60%),0.8,IF(AND(G11="Línea 1.1 BARRIOS",G14="E",D15&gt;=35%,D12&lt;30%),"NO CUMPLE",IF(AND(G11="Línea 1.1 BARRIOS",G14="E",D15&gt;=35%,D12&lt;45%),0.4,IF(AND(G11="Línea 1.1 BARRIOS",G14="E",D15&gt;=35%,D12&lt;60%),0.65,IF(AND(G11="Línea 1.1 BARRIOS",G14="E",D15&gt;=35%,D12&gt;=60%),0.8,IF(AND(G11="L4 VIVIENDA",D15&gt;=7%),0.4,IF(AND(G11="L4 VIVIENDA",D12&gt;=30%),0.4,IF(AND(G11="L4 VIVIENDA",G17="SI"),0.4,"NO CUMPLE")))))))))))))))))))))))</f>
        <v>0.8</v>
      </c>
    </row>
    <row r="12" customFormat="false" ht="19.85" hidden="false" customHeight="true" outlineLevel="0" collapsed="false">
      <c r="B12" s="11" t="n">
        <f aca="false">+B5-F5</f>
        <v>350</v>
      </c>
      <c r="C12" s="11" t="s">
        <v>5</v>
      </c>
      <c r="D12" s="28" t="n">
        <f aca="false">IFERROR((1-F5/B5),0)</f>
        <v>0.83732057416268</v>
      </c>
      <c r="E12" s="28"/>
      <c r="F12" s="24"/>
      <c r="G12" s="25"/>
      <c r="H12" s="26"/>
      <c r="I12" s="27" t="s">
        <v>14</v>
      </c>
    </row>
    <row r="13" customFormat="false" ht="19.85" hidden="false" customHeight="true" outlineLevel="0" collapsed="false">
      <c r="B13" s="14"/>
      <c r="C13" s="15"/>
      <c r="D13" s="15"/>
      <c r="E13" s="17"/>
      <c r="F13" s="19"/>
      <c r="G13" s="22"/>
      <c r="H13" s="26"/>
      <c r="I13" s="27" t="s">
        <v>14</v>
      </c>
    </row>
    <row r="14" customFormat="false" ht="31.2" hidden="false" customHeight="true" outlineLevel="0" collapsed="false">
      <c r="B14" s="29" t="s">
        <v>15</v>
      </c>
      <c r="C14" s="29" t="n">
        <f aca="false">+E4-I4</f>
        <v>143</v>
      </c>
      <c r="D14" s="8" t="s">
        <v>16</v>
      </c>
      <c r="E14" s="8" t="n">
        <f aca="false">IFERROR((1-I4/E4)*100,"-")</f>
        <v>71.8592964824121</v>
      </c>
      <c r="F14" s="24" t="s">
        <v>17</v>
      </c>
      <c r="G14" s="25" t="s">
        <v>18</v>
      </c>
      <c r="H14" s="26"/>
      <c r="I14" s="27"/>
    </row>
    <row r="15" customFormat="false" ht="21.6" hidden="false" customHeight="true" outlineLevel="0" collapsed="false">
      <c r="B15" s="30" t="n">
        <f aca="false">+D5-H5</f>
        <v>143</v>
      </c>
      <c r="C15" s="30" t="s">
        <v>5</v>
      </c>
      <c r="D15" s="28" t="n">
        <f aca="false">IFERROR((1-H5/D5),0)</f>
        <v>0.718592964824121</v>
      </c>
      <c r="E15" s="28" t="s">
        <v>14</v>
      </c>
      <c r="F15" s="24"/>
      <c r="G15" s="25"/>
      <c r="H15" s="26"/>
      <c r="I15" s="27"/>
    </row>
    <row r="16" customFormat="false" ht="19.85" hidden="false" customHeight="true" outlineLevel="0" collapsed="false">
      <c r="B16" s="19"/>
      <c r="C16" s="20"/>
      <c r="D16" s="20"/>
      <c r="E16" s="21"/>
      <c r="F16" s="19"/>
      <c r="G16" s="22"/>
      <c r="H16" s="20"/>
      <c r="I16" s="22"/>
    </row>
    <row r="17" customFormat="false" ht="19.85" hidden="false" customHeight="true" outlineLevel="0" collapsed="false">
      <c r="B17" s="19"/>
      <c r="C17" s="20"/>
      <c r="D17" s="20"/>
      <c r="E17" s="21"/>
      <c r="F17" s="24" t="s">
        <v>19</v>
      </c>
      <c r="G17" s="25" t="s">
        <v>20</v>
      </c>
      <c r="H17" s="20"/>
      <c r="I17" s="22"/>
    </row>
    <row r="18" customFormat="false" ht="38.65" hidden="false" customHeight="true" outlineLevel="0" collapsed="false">
      <c r="B18" s="31"/>
      <c r="C18" s="32"/>
      <c r="D18" s="32"/>
      <c r="E18" s="32"/>
      <c r="F18" s="24"/>
      <c r="G18" s="25"/>
      <c r="H18" s="32"/>
      <c r="I18" s="33"/>
    </row>
  </sheetData>
  <mergeCells count="37">
    <mergeCell ref="B1:I1"/>
    <mergeCell ref="B2:I2"/>
    <mergeCell ref="B3:E3"/>
    <mergeCell ref="F3:I3"/>
    <mergeCell ref="B4:C4"/>
    <mergeCell ref="D4:E4"/>
    <mergeCell ref="F4:G4"/>
    <mergeCell ref="H4:I4"/>
    <mergeCell ref="B5:C5"/>
    <mergeCell ref="D5:E5"/>
    <mergeCell ref="F5:G5"/>
    <mergeCell ref="H5:I5"/>
    <mergeCell ref="B7:C7"/>
    <mergeCell ref="D7:E7"/>
    <mergeCell ref="F7:G7"/>
    <mergeCell ref="H7:I7"/>
    <mergeCell ref="B8:C8"/>
    <mergeCell ref="D8:E8"/>
    <mergeCell ref="F8:G8"/>
    <mergeCell ref="H8:I8"/>
    <mergeCell ref="B10:I10"/>
    <mergeCell ref="B11:C11"/>
    <mergeCell ref="D11:E11"/>
    <mergeCell ref="F11:F12"/>
    <mergeCell ref="G11:G12"/>
    <mergeCell ref="H11:H15"/>
    <mergeCell ref="I11:I15"/>
    <mergeCell ref="B12:C12"/>
    <mergeCell ref="D12:E12"/>
    <mergeCell ref="B14:C14"/>
    <mergeCell ref="D14:E14"/>
    <mergeCell ref="F14:F15"/>
    <mergeCell ref="G14:G15"/>
    <mergeCell ref="B15:C15"/>
    <mergeCell ref="D15:E15"/>
    <mergeCell ref="F17:F18"/>
    <mergeCell ref="G17:G18"/>
  </mergeCells>
  <dataValidations count="3">
    <dataValidation allowBlank="true" errorStyle="stop" operator="equal" showDropDown="false" showErrorMessage="true" showInputMessage="false" sqref="G11" type="list">
      <formula1>"Línea 1.1 BARRIOS"</formula1>
      <formula2>0</formula2>
    </dataValidation>
    <dataValidation allowBlank="true" errorStyle="stop" operator="equal" showDropDown="false" showErrorMessage="true" showInputMessage="false" sqref="G14" type="list">
      <formula1>"A,B,C,D,E"</formula1>
      <formula2>0</formula2>
    </dataValidation>
    <dataValidation allowBlank="true" errorStyle="stop" operator="equal" showDropDown="false" showErrorMessage="true" showInputMessage="false" sqref="G17" type="list">
      <formula1>"SI,NO,"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32" activeCellId="0" sqref="I32"/>
    </sheetView>
  </sheetViews>
  <sheetFormatPr defaultColWidth="11.3984375" defaultRowHeight="15.8" zeroHeight="false" outlineLevelRow="0" outlineLevelCol="0"/>
  <cols>
    <col collapsed="false" customWidth="true" hidden="false" outlineLevel="0" max="1" min="1" style="1" width="3.67"/>
    <col collapsed="false" customWidth="true" hidden="false" outlineLevel="0" max="2" min="2" style="1" width="28.6"/>
    <col collapsed="false" customWidth="true" hidden="false" outlineLevel="0" max="3" min="3" style="1" width="14.48"/>
    <col collapsed="false" customWidth="true" hidden="false" outlineLevel="0" max="4" min="4" style="1" width="30.12"/>
    <col collapsed="false" customWidth="true" hidden="false" outlineLevel="0" max="5" min="5" style="1" width="17.76"/>
    <col collapsed="false" customWidth="true" hidden="false" outlineLevel="0" max="6" min="6" style="1" width="17.37"/>
    <col collapsed="false" customWidth="true" hidden="false" outlineLevel="0" max="7" min="7" style="1" width="17.5"/>
    <col collapsed="false" customWidth="false" hidden="false" outlineLevel="0" max="9" min="8" style="1" width="11.39"/>
    <col collapsed="false" customWidth="true" hidden="false" outlineLevel="0" max="10" min="10" style="1" width="21.23"/>
    <col collapsed="false" customWidth="false" hidden="false" outlineLevel="0" max="257" min="11" style="1" width="11.39"/>
  </cols>
  <sheetData>
    <row r="1" customFormat="false" ht="66" hidden="false" customHeight="true" outlineLevel="0" collapsed="false">
      <c r="A1" s="2"/>
      <c r="B1" s="3"/>
      <c r="C1" s="3"/>
      <c r="D1" s="3"/>
      <c r="E1" s="3"/>
      <c r="F1" s="3"/>
      <c r="G1" s="3"/>
    </row>
    <row r="2" customFormat="false" ht="33" hidden="false" customHeight="true" outlineLevel="0" collapsed="false">
      <c r="A2" s="2"/>
      <c r="B2" s="4" t="s">
        <v>21</v>
      </c>
      <c r="C2" s="4"/>
      <c r="D2" s="4"/>
      <c r="E2" s="4"/>
      <c r="F2" s="4"/>
      <c r="G2" s="4"/>
    </row>
    <row r="3" customFormat="false" ht="19.85" hidden="false" customHeight="true" outlineLevel="0" collapsed="false">
      <c r="A3" s="2"/>
      <c r="B3" s="34" t="s">
        <v>22</v>
      </c>
      <c r="C3" s="34"/>
      <c r="D3" s="34"/>
      <c r="E3" s="34"/>
      <c r="F3" s="34"/>
      <c r="G3" s="34"/>
    </row>
    <row r="4" customFormat="false" ht="28.35" hidden="false" customHeight="true" outlineLevel="0" collapsed="false">
      <c r="A4" s="2"/>
      <c r="B4" s="35" t="s">
        <v>23</v>
      </c>
      <c r="C4" s="35"/>
      <c r="D4" s="35"/>
      <c r="E4" s="35"/>
      <c r="F4" s="35"/>
      <c r="G4" s="35"/>
    </row>
    <row r="5" customFormat="false" ht="15.8" hidden="false" customHeight="false" outlineLevel="0" collapsed="false">
      <c r="A5" s="2"/>
      <c r="B5" s="14"/>
      <c r="C5" s="15"/>
      <c r="D5" s="15"/>
      <c r="E5" s="15"/>
      <c r="F5" s="15"/>
      <c r="G5" s="16"/>
    </row>
    <row r="6" customFormat="false" ht="19.85" hidden="false" customHeight="true" outlineLevel="0" collapsed="false">
      <c r="A6" s="2"/>
      <c r="B6" s="36" t="s">
        <v>24</v>
      </c>
      <c r="C6" s="36"/>
      <c r="D6" s="36"/>
      <c r="E6" s="36"/>
      <c r="F6" s="36"/>
      <c r="G6" s="36"/>
    </row>
    <row r="7" customFormat="false" ht="28.35" hidden="false" customHeight="true" outlineLevel="0" collapsed="false">
      <c r="A7" s="2"/>
      <c r="B7" s="37" t="s">
        <v>25</v>
      </c>
      <c r="C7" s="37"/>
      <c r="D7" s="37"/>
      <c r="E7" s="37"/>
      <c r="F7" s="37"/>
      <c r="G7" s="37"/>
    </row>
    <row r="8" customFormat="false" ht="15.8" hidden="false" customHeight="false" outlineLevel="0" collapsed="false">
      <c r="A8" s="2"/>
      <c r="B8" s="14"/>
      <c r="C8" s="15"/>
      <c r="D8" s="15"/>
      <c r="E8" s="15"/>
      <c r="F8" s="15"/>
      <c r="G8" s="16"/>
    </row>
    <row r="9" customFormat="false" ht="19.85" hidden="false" customHeight="true" outlineLevel="0" collapsed="false">
      <c r="A9" s="2"/>
      <c r="B9" s="36" t="s">
        <v>26</v>
      </c>
      <c r="C9" s="36"/>
      <c r="D9" s="36"/>
      <c r="E9" s="36"/>
      <c r="F9" s="36"/>
      <c r="G9" s="36"/>
    </row>
    <row r="10" customFormat="false" ht="17" hidden="false" customHeight="true" outlineLevel="0" collapsed="false">
      <c r="A10" s="2"/>
      <c r="B10" s="14" t="s">
        <v>27</v>
      </c>
      <c r="C10" s="17"/>
      <c r="D10" s="17"/>
      <c r="E10" s="17"/>
      <c r="F10" s="17"/>
      <c r="G10" s="38"/>
    </row>
    <row r="11" customFormat="false" ht="17" hidden="false" customHeight="true" outlineLevel="0" collapsed="false">
      <c r="A11" s="2"/>
      <c r="B11" s="14" t="s">
        <v>28</v>
      </c>
      <c r="C11" s="15"/>
      <c r="D11" s="15"/>
      <c r="E11" s="15"/>
      <c r="F11" s="15"/>
      <c r="G11" s="38" t="n">
        <v>0</v>
      </c>
    </row>
    <row r="12" customFormat="false" ht="17" hidden="false" customHeight="true" outlineLevel="0" collapsed="false">
      <c r="A12" s="2"/>
      <c r="B12" s="39" t="s">
        <v>29</v>
      </c>
      <c r="C12" s="40"/>
      <c r="D12" s="40"/>
      <c r="E12" s="40"/>
      <c r="F12" s="40"/>
      <c r="G12" s="41" t="n">
        <v>0</v>
      </c>
    </row>
    <row r="13" customFormat="false" ht="15.8" hidden="false" customHeight="false" outlineLevel="0" collapsed="false">
      <c r="A13" s="2"/>
      <c r="B13" s="14"/>
      <c r="C13" s="15"/>
      <c r="D13" s="15"/>
      <c r="E13" s="15"/>
      <c r="F13" s="15"/>
      <c r="G13" s="16"/>
    </row>
    <row r="14" customFormat="false" ht="19.85" hidden="false" customHeight="true" outlineLevel="0" collapsed="false">
      <c r="A14" s="2"/>
      <c r="B14" s="36" t="s">
        <v>30</v>
      </c>
      <c r="C14" s="36"/>
      <c r="D14" s="36"/>
      <c r="E14" s="36"/>
      <c r="F14" s="36"/>
      <c r="G14" s="36"/>
    </row>
    <row r="15" customFormat="false" ht="17" hidden="false" customHeight="true" outlineLevel="0" collapsed="false">
      <c r="A15" s="2"/>
      <c r="B15" s="14" t="s">
        <v>31</v>
      </c>
      <c r="C15" s="15"/>
      <c r="D15" s="15"/>
      <c r="E15" s="15"/>
      <c r="F15" s="15"/>
      <c r="G15" s="42" t="n">
        <f aca="false">IFERROR('Calculadora - % SUBVENCIÓN'!D12,"-")</f>
        <v>0.83732057416268</v>
      </c>
    </row>
    <row r="16" customFormat="false" ht="17" hidden="false" customHeight="true" outlineLevel="0" collapsed="false">
      <c r="A16" s="2"/>
      <c r="B16" s="39" t="s">
        <v>32</v>
      </c>
      <c r="C16" s="40"/>
      <c r="D16" s="40"/>
      <c r="E16" s="40"/>
      <c r="F16" s="40"/>
      <c r="G16" s="43" t="n">
        <f aca="false">IFERROR('Calculadora - % SUBVENCIÓN'!D15,"-")</f>
        <v>0.718592964824121</v>
      </c>
    </row>
    <row r="17" customFormat="false" ht="13.8" hidden="false" customHeight="true" outlineLevel="0" collapsed="false">
      <c r="A17" s="2"/>
      <c r="B17" s="14"/>
      <c r="C17" s="15"/>
      <c r="D17" s="15"/>
      <c r="E17" s="15"/>
      <c r="F17" s="15"/>
      <c r="G17" s="16"/>
    </row>
    <row r="18" customFormat="false" ht="19.85" hidden="false" customHeight="true" outlineLevel="0" collapsed="false">
      <c r="A18" s="2"/>
      <c r="B18" s="36" t="s">
        <v>33</v>
      </c>
      <c r="C18" s="36"/>
      <c r="D18" s="36"/>
      <c r="E18" s="36"/>
      <c r="F18" s="36"/>
      <c r="G18" s="36"/>
    </row>
    <row r="19" customFormat="false" ht="17" hidden="false" customHeight="true" outlineLevel="0" collapsed="false">
      <c r="A19" s="2"/>
      <c r="B19" s="44" t="s">
        <v>34</v>
      </c>
      <c r="C19" s="44"/>
      <c r="D19" s="44"/>
      <c r="E19" s="44"/>
      <c r="F19" s="44"/>
      <c r="G19" s="45" t="n">
        <v>0</v>
      </c>
      <c r="J19" s="46"/>
    </row>
    <row r="20" customFormat="false" ht="17" hidden="false" customHeight="true" outlineLevel="0" collapsed="false">
      <c r="A20" s="2"/>
      <c r="B20" s="47" t="s">
        <v>35</v>
      </c>
      <c r="C20" s="47"/>
      <c r="D20" s="47"/>
      <c r="E20" s="47"/>
      <c r="F20" s="47"/>
      <c r="G20" s="45" t="n">
        <v>0</v>
      </c>
      <c r="I20" s="46"/>
    </row>
    <row r="21" customFormat="false" ht="17" hidden="false" customHeight="true" outlineLevel="0" collapsed="false">
      <c r="A21" s="2"/>
      <c r="B21" s="14" t="s">
        <v>36</v>
      </c>
      <c r="C21" s="15"/>
      <c r="D21" s="15"/>
      <c r="E21" s="15"/>
      <c r="F21" s="15"/>
      <c r="G21" s="45" t="n">
        <v>0</v>
      </c>
      <c r="J21" s="46"/>
    </row>
    <row r="22" customFormat="false" ht="17" hidden="false" customHeight="true" outlineLevel="0" collapsed="false">
      <c r="A22" s="2"/>
      <c r="B22" s="14" t="s">
        <v>37</v>
      </c>
      <c r="C22" s="15"/>
      <c r="D22" s="15"/>
      <c r="E22" s="15"/>
      <c r="F22" s="15"/>
      <c r="G22" s="42" t="n">
        <f aca="false">IF('Calculadora - % SUBVENCIÓN'!G11="Línea 1.1 BARRIOS",+'Calculadora - % SUBVENCIÓN'!I11,"-")</f>
        <v>0.8</v>
      </c>
    </row>
    <row r="23" customFormat="false" ht="17" hidden="false" customHeight="true" outlineLevel="0" collapsed="false">
      <c r="A23" s="2"/>
      <c r="B23" s="14" t="s">
        <v>38</v>
      </c>
      <c r="C23" s="15"/>
      <c r="D23" s="15"/>
      <c r="E23" s="15"/>
      <c r="F23" s="15"/>
      <c r="G23" s="48" t="n">
        <f aca="false">IFERROR(IF(AND(G22=40%,G20*G22&gt;=8100*G11+72*G12),8100*G11+72*G12,IF(AND(G22=65%,G20*G22&gt;=14500*G11+130*G12),14500*G11+130*G12,IF(AND(G22=80%,G20*G22&gt;=21400*G11+192*G12),21400*G11+192*G12,G20*G22))),"-")</f>
        <v>0</v>
      </c>
    </row>
    <row r="24" customFormat="false" ht="17" hidden="false" customHeight="true" outlineLevel="0" collapsed="false">
      <c r="A24" s="2"/>
      <c r="B24" s="14" t="s">
        <v>39</v>
      </c>
      <c r="C24" s="15"/>
      <c r="D24" s="15"/>
      <c r="E24" s="15"/>
      <c r="F24" s="15"/>
      <c r="G24" s="48" t="n">
        <f aca="false">IF(Coste&lt;MAX(12000,G11*1000),Coste,+MAX(12000,G11*1000))</f>
        <v>0</v>
      </c>
    </row>
    <row r="25" customFormat="false" ht="17" hidden="false" customHeight="true" outlineLevel="0" collapsed="false">
      <c r="A25" s="2"/>
      <c r="B25" s="39" t="s">
        <v>40</v>
      </c>
      <c r="C25" s="40"/>
      <c r="D25" s="40"/>
      <c r="E25" s="40"/>
      <c r="F25" s="40"/>
      <c r="G25" s="49" t="n">
        <v>0</v>
      </c>
    </row>
    <row r="26" customFormat="false" ht="15.8" hidden="false" customHeight="false" outlineLevel="0" collapsed="false">
      <c r="A26" s="2"/>
      <c r="B26" s="14"/>
      <c r="C26" s="15"/>
      <c r="D26" s="15"/>
      <c r="E26" s="15"/>
      <c r="F26" s="15"/>
      <c r="G26" s="16"/>
    </row>
    <row r="27" customFormat="false" ht="17.35" hidden="false" customHeight="true" outlineLevel="0" collapsed="false">
      <c r="A27" s="2"/>
      <c r="B27" s="50" t="s">
        <v>41</v>
      </c>
      <c r="C27" s="50" t="n">
        <f aca="false">IF(D28=1,C51,IF(D28=2,C58,IF(D28=3,C65+C70,IF(D28=4,C65,IF(D28=5,C70,IF(D28=6,C51+C65+C70,IF(D28=7,C51+C65,IF(D28=8,C51+C70,IF(D28=9,C58+C65,0)))))))))</f>
        <v>0</v>
      </c>
      <c r="D27" s="50"/>
      <c r="E27" s="50"/>
      <c r="F27" s="50"/>
      <c r="G27" s="51" t="n">
        <f aca="false">IFERROR(G23+G24-G25,"-")</f>
        <v>0</v>
      </c>
    </row>
    <row r="28" customFormat="false" ht="13.8" hidden="false" customHeight="true" outlineLevel="0" collapsed="false"/>
    <row r="35" customFormat="false" ht="29.85" hidden="false" customHeight="true" outlineLevel="0" collapsed="false"/>
    <row r="41" customFormat="false" ht="15" hidden="false" customHeight="true" outlineLevel="0" collapsed="false"/>
    <row r="46" customFormat="false" ht="29.85" hidden="false" customHeight="true" outlineLevel="0" collapsed="false"/>
    <row r="92" customFormat="false" ht="15.8" hidden="false" customHeight="false" outlineLevel="0" collapsed="false">
      <c r="A92" s="52"/>
      <c r="B92" s="52"/>
      <c r="C92" s="52"/>
      <c r="D92" s="52"/>
    </row>
    <row r="93" customFormat="false" ht="15.8" hidden="false" customHeight="false" outlineLevel="0" collapsed="false">
      <c r="A93" s="52"/>
      <c r="B93" s="52"/>
      <c r="C93" s="52"/>
      <c r="D93" s="52"/>
    </row>
    <row r="94" customFormat="false" ht="15.8" hidden="false" customHeight="false" outlineLevel="0" collapsed="false">
      <c r="A94" s="52"/>
      <c r="B94" s="52"/>
      <c r="C94" s="52"/>
      <c r="D94" s="52"/>
    </row>
    <row r="95" customFormat="false" ht="15.8" hidden="false" customHeight="false" outlineLevel="0" collapsed="false">
      <c r="A95" s="52"/>
      <c r="B95" s="52"/>
      <c r="C95" s="52"/>
      <c r="D95" s="52"/>
    </row>
    <row r="96" customFormat="false" ht="15.8" hidden="false" customHeight="false" outlineLevel="0" collapsed="false">
      <c r="A96" s="52"/>
      <c r="B96" s="52"/>
      <c r="C96" s="52"/>
      <c r="D96" s="52"/>
    </row>
    <row r="97" customFormat="false" ht="15.8" hidden="false" customHeight="false" outlineLevel="0" collapsed="false">
      <c r="A97" s="52"/>
      <c r="B97" s="52"/>
      <c r="C97" s="52"/>
      <c r="D97" s="52"/>
    </row>
    <row r="98" customFormat="false" ht="15.8" hidden="false" customHeight="false" outlineLevel="0" collapsed="false">
      <c r="A98" s="52"/>
      <c r="B98" s="52"/>
      <c r="C98" s="52"/>
      <c r="D98" s="52"/>
    </row>
  </sheetData>
  <mergeCells count="12">
    <mergeCell ref="B1:G1"/>
    <mergeCell ref="B2:G2"/>
    <mergeCell ref="B3:G3"/>
    <mergeCell ref="B4:G4"/>
    <mergeCell ref="B6:G6"/>
    <mergeCell ref="B7:G7"/>
    <mergeCell ref="B9:G9"/>
    <mergeCell ref="B14:G14"/>
    <mergeCell ref="B18:G18"/>
    <mergeCell ref="B19:F19"/>
    <mergeCell ref="B20:F20"/>
    <mergeCell ref="B27:F27"/>
  </mergeCells>
  <dataValidations count="1">
    <dataValidation allowBlank="true" errorStyle="stop" operator="equal" showDropDown="false" showErrorMessage="true" showInputMessage="false" sqref="C7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11.3984375" defaultRowHeight="15.8" zeroHeight="false" outlineLevelRow="0" outlineLevelCol="0"/>
  <cols>
    <col collapsed="false" customWidth="true" hidden="false" outlineLevel="0" max="1" min="1" style="1" width="3.67"/>
    <col collapsed="false" customWidth="true" hidden="false" outlineLevel="0" max="2" min="2" style="1" width="28.6"/>
    <col collapsed="false" customWidth="true" hidden="false" outlineLevel="0" max="3" min="3" style="1" width="14.48"/>
    <col collapsed="false" customWidth="true" hidden="false" outlineLevel="0" max="4" min="4" style="1" width="30.12"/>
    <col collapsed="false" customWidth="true" hidden="false" outlineLevel="0" max="5" min="5" style="1" width="17.76"/>
    <col collapsed="false" customWidth="true" hidden="false" outlineLevel="0" max="6" min="6" style="1" width="17.37"/>
    <col collapsed="false" customWidth="true" hidden="false" outlineLevel="0" max="7" min="7" style="1" width="44.88"/>
    <col collapsed="false" customWidth="false" hidden="false" outlineLevel="0" max="257" min="8" style="1" width="11.39"/>
  </cols>
  <sheetData>
    <row r="1" customFormat="false" ht="66" hidden="false" customHeight="true" outlineLevel="0" collapsed="false">
      <c r="A1" s="2"/>
      <c r="B1" s="3"/>
      <c r="C1" s="3"/>
      <c r="D1" s="3"/>
      <c r="E1" s="3"/>
      <c r="F1" s="3"/>
      <c r="G1" s="3"/>
    </row>
    <row r="2" customFormat="false" ht="33" hidden="false" customHeight="true" outlineLevel="0" collapsed="false">
      <c r="A2" s="2"/>
      <c r="B2" s="4" t="s">
        <v>42</v>
      </c>
      <c r="C2" s="4"/>
      <c r="D2" s="4"/>
      <c r="E2" s="4"/>
      <c r="F2" s="4"/>
      <c r="G2" s="4"/>
    </row>
    <row r="3" customFormat="false" ht="19.85" hidden="false" customHeight="true" outlineLevel="0" collapsed="false">
      <c r="A3" s="2"/>
      <c r="B3" s="34" t="s">
        <v>22</v>
      </c>
      <c r="C3" s="34"/>
      <c r="D3" s="34"/>
      <c r="E3" s="34"/>
      <c r="F3" s="34"/>
      <c r="G3" s="34"/>
    </row>
    <row r="4" customFormat="false" ht="28.35" hidden="false" customHeight="true" outlineLevel="0" collapsed="false">
      <c r="A4" s="2"/>
      <c r="B4" s="35" t="s">
        <v>43</v>
      </c>
      <c r="C4" s="35"/>
      <c r="D4" s="35"/>
      <c r="E4" s="35"/>
      <c r="F4" s="35"/>
      <c r="G4" s="35"/>
    </row>
    <row r="5" customFormat="false" ht="15.8" hidden="false" customHeight="false" outlineLevel="0" collapsed="false">
      <c r="A5" s="2"/>
      <c r="B5" s="14"/>
      <c r="C5" s="15"/>
      <c r="D5" s="15"/>
      <c r="E5" s="15"/>
      <c r="F5" s="15"/>
      <c r="G5" s="16"/>
    </row>
    <row r="6" customFormat="false" ht="19.85" hidden="false" customHeight="true" outlineLevel="0" collapsed="false">
      <c r="A6" s="2"/>
      <c r="B6" s="36" t="s">
        <v>44</v>
      </c>
      <c r="C6" s="36"/>
      <c r="D6" s="36"/>
      <c r="E6" s="36"/>
      <c r="F6" s="36"/>
      <c r="G6" s="36"/>
    </row>
    <row r="7" customFormat="false" ht="28.35" hidden="false" customHeight="true" outlineLevel="0" collapsed="false">
      <c r="A7" s="2"/>
      <c r="B7" s="37" t="s">
        <v>45</v>
      </c>
      <c r="C7" s="37"/>
      <c r="D7" s="37"/>
      <c r="E7" s="37"/>
      <c r="F7" s="37"/>
      <c r="G7" s="37"/>
    </row>
    <row r="8" customFormat="false" ht="15.8" hidden="false" customHeight="false" outlineLevel="0" collapsed="false">
      <c r="A8" s="2"/>
      <c r="B8" s="14"/>
      <c r="C8" s="15"/>
      <c r="D8" s="15"/>
      <c r="E8" s="15"/>
      <c r="F8" s="15"/>
      <c r="G8" s="16"/>
    </row>
    <row r="9" customFormat="false" ht="19.85" hidden="false" customHeight="true" outlineLevel="0" collapsed="false">
      <c r="A9" s="2"/>
      <c r="B9" s="36" t="s">
        <v>46</v>
      </c>
      <c r="C9" s="36"/>
      <c r="D9" s="36"/>
      <c r="E9" s="36"/>
      <c r="F9" s="36"/>
      <c r="G9" s="36"/>
    </row>
    <row r="10" customFormat="false" ht="17" hidden="false" customHeight="true" outlineLevel="0" collapsed="false">
      <c r="A10" s="2"/>
      <c r="B10" s="44" t="s">
        <v>47</v>
      </c>
      <c r="C10" s="44"/>
      <c r="D10" s="44"/>
      <c r="E10" s="44"/>
      <c r="F10" s="44"/>
      <c r="G10" s="53" t="n">
        <v>0</v>
      </c>
      <c r="I10" s="46"/>
    </row>
    <row r="11" customFormat="false" ht="15.8" hidden="false" customHeight="false" outlineLevel="0" collapsed="false">
      <c r="A11" s="2"/>
      <c r="B11" s="14"/>
      <c r="C11" s="15"/>
      <c r="D11" s="15"/>
      <c r="E11" s="15"/>
      <c r="F11" s="15"/>
      <c r="G11" s="16"/>
    </row>
    <row r="12" customFormat="false" ht="19.85" hidden="false" customHeight="true" outlineLevel="0" collapsed="false">
      <c r="A12" s="2"/>
      <c r="B12" s="36" t="s">
        <v>30</v>
      </c>
      <c r="C12" s="36"/>
      <c r="D12" s="36"/>
      <c r="E12" s="36"/>
      <c r="F12" s="36"/>
      <c r="G12" s="36"/>
    </row>
    <row r="13" customFormat="false" ht="17" hidden="false" customHeight="true" outlineLevel="0" collapsed="false">
      <c r="A13" s="2"/>
      <c r="B13" s="14" t="s">
        <v>31</v>
      </c>
      <c r="C13" s="15"/>
      <c r="D13" s="15"/>
      <c r="E13" s="15"/>
      <c r="F13" s="15"/>
      <c r="G13" s="42" t="n">
        <f aca="false">IFERROR('Calculadora - % SUBVENCIÓN'!D12,"-")</f>
        <v>0.83732057416268</v>
      </c>
    </row>
    <row r="14" customFormat="false" ht="17" hidden="false" customHeight="true" outlineLevel="0" collapsed="false">
      <c r="A14" s="2"/>
      <c r="B14" s="39" t="s">
        <v>32</v>
      </c>
      <c r="C14" s="40"/>
      <c r="D14" s="40"/>
      <c r="E14" s="40"/>
      <c r="F14" s="40"/>
      <c r="G14" s="43" t="n">
        <f aca="false">IFERROR('Calculadora - % SUBVENCIÓN'!D15,"-")</f>
        <v>0.718592964824121</v>
      </c>
    </row>
    <row r="15" customFormat="false" ht="13.8" hidden="false" customHeight="true" outlineLevel="0" collapsed="false">
      <c r="A15" s="2"/>
      <c r="B15" s="14"/>
      <c r="C15" s="15"/>
      <c r="D15" s="15"/>
      <c r="E15" s="15"/>
      <c r="F15" s="15"/>
      <c r="G15" s="16"/>
    </row>
    <row r="16" customFormat="false" ht="19.85" hidden="false" customHeight="true" outlineLevel="0" collapsed="false">
      <c r="A16" s="2"/>
      <c r="B16" s="36" t="s">
        <v>33</v>
      </c>
      <c r="C16" s="36"/>
      <c r="D16" s="36"/>
      <c r="E16" s="36"/>
      <c r="F16" s="36"/>
      <c r="G16" s="36"/>
    </row>
    <row r="17" customFormat="false" ht="17" hidden="false" customHeight="true" outlineLevel="0" collapsed="false">
      <c r="A17" s="2"/>
      <c r="B17" s="44" t="s">
        <v>48</v>
      </c>
      <c r="C17" s="44"/>
      <c r="D17" s="44"/>
      <c r="E17" s="44"/>
      <c r="F17" s="44"/>
      <c r="G17" s="54" t="n">
        <f aca="false">'L1.1 BARRIOS_EDIFICIOS'!G19</f>
        <v>0</v>
      </c>
    </row>
    <row r="18" customFormat="false" ht="17" hidden="false" customHeight="true" outlineLevel="0" collapsed="false">
      <c r="A18" s="2"/>
      <c r="B18" s="47" t="s">
        <v>49</v>
      </c>
      <c r="C18" s="47"/>
      <c r="D18" s="47"/>
      <c r="E18" s="47"/>
      <c r="F18" s="47"/>
      <c r="G18" s="54" t="n">
        <f aca="false">'L1.1 BARRIOS_EDIFICIOS'!G20</f>
        <v>0</v>
      </c>
      <c r="K18" s="46"/>
    </row>
    <row r="19" customFormat="false" ht="17" hidden="false" customHeight="true" outlineLevel="0" collapsed="false">
      <c r="A19" s="2"/>
      <c r="B19" s="47" t="s">
        <v>50</v>
      </c>
      <c r="C19" s="47"/>
      <c r="D19" s="47"/>
      <c r="E19" s="47"/>
      <c r="F19" s="47"/>
      <c r="G19" s="54" t="n">
        <f aca="false">G18*G10</f>
        <v>0</v>
      </c>
      <c r="I19" s="46"/>
      <c r="J19" s="46"/>
    </row>
    <row r="20" customFormat="false" ht="17" hidden="false" customHeight="true" outlineLevel="0" collapsed="false">
      <c r="A20" s="2"/>
      <c r="B20" s="47" t="s">
        <v>51</v>
      </c>
      <c r="C20" s="47"/>
      <c r="D20" s="47"/>
      <c r="E20" s="47"/>
      <c r="F20" s="47"/>
      <c r="G20" s="54" t="n">
        <f aca="false">'L1.1 BARRIOS_EDIFICIOS'!G23-'L1.1 BARRIOS_EDIFICIOS'!G25</f>
        <v>0</v>
      </c>
      <c r="I20" s="46"/>
      <c r="K20" s="46"/>
    </row>
    <row r="21" customFormat="false" ht="17" hidden="false" customHeight="true" outlineLevel="0" collapsed="false">
      <c r="A21" s="2"/>
      <c r="B21" s="14" t="s">
        <v>52</v>
      </c>
      <c r="C21" s="14"/>
      <c r="D21" s="14"/>
      <c r="E21" s="14"/>
      <c r="F21" s="14"/>
      <c r="G21" s="55" t="n">
        <f aca="false">G10*G20</f>
        <v>0</v>
      </c>
      <c r="I21" s="46"/>
    </row>
    <row r="22" customFormat="false" ht="17" hidden="false" customHeight="true" outlineLevel="0" collapsed="false">
      <c r="A22" s="2"/>
      <c r="B22" s="14" t="s">
        <v>53</v>
      </c>
      <c r="C22" s="14"/>
      <c r="D22" s="14"/>
      <c r="E22" s="14"/>
      <c r="F22" s="14"/>
      <c r="G22" s="42" t="n">
        <f aca="false">100%-'L1.1 BARRIOS_EDIFICIOS'!G22</f>
        <v>0.2</v>
      </c>
    </row>
    <row r="23" customFormat="false" ht="17" hidden="false" customHeight="true" outlineLevel="0" collapsed="false">
      <c r="A23" s="2"/>
      <c r="B23" s="14" t="s">
        <v>54</v>
      </c>
      <c r="C23" s="15"/>
      <c r="D23" s="15"/>
      <c r="E23" s="15"/>
      <c r="F23" s="15"/>
      <c r="G23" s="48" t="n">
        <f aca="false">IFERROR(IF(AND(G22=60%,G19-G21&gt;=20250-G21),20250-G21,IF(AND(G22=35%,G19-G21&gt;=22308-G21),22308-G21,IF(AND(G22=20%,G19-G21&gt;=26750-G21),26750-G21,G19-G21))),"-")</f>
        <v>0</v>
      </c>
    </row>
    <row r="24" customFormat="false" ht="17.35" hidden="false" customHeight="true" outlineLevel="0" collapsed="false">
      <c r="A24" s="2"/>
      <c r="B24" s="50" t="s">
        <v>55</v>
      </c>
      <c r="C24" s="50" t="n">
        <f aca="false">IF(D25=1,C48,IF(D25=2,C55,IF(D25=3,C62+C67,IF(D25=4,C62,IF(D25=5,C67,IF(D25=6,C48+C62+C67,IF(D25=7,C48+C62,IF(D25=8,C48+C67,IF(D25=9,C55+C62,0)))))))))</f>
        <v>0</v>
      </c>
      <c r="D24" s="50"/>
      <c r="E24" s="50"/>
      <c r="F24" s="50"/>
      <c r="G24" s="56" t="n">
        <f aca="false">G23</f>
        <v>0</v>
      </c>
    </row>
    <row r="25" customFormat="false" ht="13.8" hidden="false" customHeight="true" outlineLevel="0" collapsed="false"/>
    <row r="32" customFormat="false" ht="29.85" hidden="false" customHeight="true" outlineLevel="0" collapsed="false"/>
    <row r="38" customFormat="false" ht="15" hidden="false" customHeight="true" outlineLevel="0" collapsed="false"/>
    <row r="43" customFormat="false" ht="29.85" hidden="false" customHeight="true" outlineLevel="0" collapsed="false"/>
    <row r="89" customFormat="false" ht="15.8" hidden="false" customHeight="false" outlineLevel="0" collapsed="false">
      <c r="A89" s="52"/>
      <c r="B89" s="52"/>
      <c r="C89" s="52"/>
      <c r="D89" s="52"/>
    </row>
    <row r="90" customFormat="false" ht="15.8" hidden="false" customHeight="false" outlineLevel="0" collapsed="false">
      <c r="A90" s="52"/>
      <c r="B90" s="52"/>
      <c r="C90" s="52"/>
      <c r="D90" s="52"/>
    </row>
    <row r="91" customFormat="false" ht="15.8" hidden="false" customHeight="false" outlineLevel="0" collapsed="false">
      <c r="A91" s="52"/>
      <c r="B91" s="52"/>
      <c r="C91" s="52"/>
      <c r="D91" s="52"/>
    </row>
    <row r="92" customFormat="false" ht="15.8" hidden="false" customHeight="false" outlineLevel="0" collapsed="false">
      <c r="A92" s="52"/>
      <c r="B92" s="52"/>
      <c r="C92" s="52"/>
      <c r="D92" s="52"/>
    </row>
    <row r="93" customFormat="false" ht="15.8" hidden="false" customHeight="false" outlineLevel="0" collapsed="false">
      <c r="A93" s="52"/>
      <c r="B93" s="52"/>
      <c r="C93" s="52"/>
      <c r="D93" s="52"/>
    </row>
    <row r="94" customFormat="false" ht="15.8" hidden="false" customHeight="false" outlineLevel="0" collapsed="false">
      <c r="A94" s="52"/>
      <c r="B94" s="52"/>
      <c r="C94" s="52"/>
      <c r="D94" s="52"/>
    </row>
    <row r="95" customFormat="false" ht="15.8" hidden="false" customHeight="false" outlineLevel="0" collapsed="false">
      <c r="A95" s="52"/>
      <c r="B95" s="52"/>
      <c r="C95" s="52"/>
      <c r="D95" s="52"/>
    </row>
  </sheetData>
  <mergeCells count="17">
    <mergeCell ref="B1:G1"/>
    <mergeCell ref="B2:G2"/>
    <mergeCell ref="B3:G3"/>
    <mergeCell ref="B4:G4"/>
    <mergeCell ref="B6:G6"/>
    <mergeCell ref="B7:G7"/>
    <mergeCell ref="B9:G9"/>
    <mergeCell ref="B10:F10"/>
    <mergeCell ref="B12:G12"/>
    <mergeCell ref="B16:G16"/>
    <mergeCell ref="B17:F17"/>
    <mergeCell ref="B18:F18"/>
    <mergeCell ref="B19:F19"/>
    <mergeCell ref="B20:F20"/>
    <mergeCell ref="B21:F21"/>
    <mergeCell ref="B22:F22"/>
    <mergeCell ref="B24:F24"/>
  </mergeCells>
  <dataValidations count="1">
    <dataValidation allowBlank="true" errorStyle="stop" operator="equal" showDropDown="false" showErrorMessage="true" showInputMessage="false" sqref="C7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2024-06-17T17:50:39Z</dcterms:created>
  <dc:creator/>
  <dc:description/>
  <dc:language>es-ES</dc:language>
  <cp:lastModifiedBy/>
  <dcterms:modified xsi:type="dcterms:W3CDTF">2025-03-25T10:23:06Z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